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_Eva\Šticha\23 07 13 VZT Lazaretní\Rozpočet\"/>
    </mc:Choice>
  </mc:AlternateContent>
  <bookViews>
    <workbookView xWindow="0" yWindow="0" windowWidth="0" windowHeight="0"/>
  </bookViews>
  <sheets>
    <sheet name="Rekapitulace stavby" sheetId="1" r:id="rId1"/>
    <sheet name="D.1.1. - ARCHITEKTONICKO-..." sheetId="2" r:id="rId2"/>
    <sheet name="D.1.4.3 - VZT" sheetId="3" r:id="rId3"/>
    <sheet name="D.1.4.4 - Silnoproudá a s..." sheetId="4" r:id="rId4"/>
    <sheet name="00 - VON - Vedlější a ost...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'D.1.1. - ARCHITEKTONICKO-...'!$C$91:$K$319</definedName>
    <definedName name="_xlnm.Print_Area" localSheetId="1">'D.1.1. - ARCHITEKTONICKO-...'!$C$4:$J$39,'D.1.1. - ARCHITEKTONICKO-...'!$C$45:$J$73,'D.1.1. - ARCHITEKTONICKO-...'!$C$79:$K$319</definedName>
    <definedName name="_xlnm.Print_Titles" localSheetId="1">'D.1.1. - ARCHITEKTONICKO-...'!$91:$91</definedName>
    <definedName name="_xlnm._FilterDatabase" localSheetId="2" hidden="1">'D.1.4.3 - VZT'!$C$91:$K$127</definedName>
    <definedName name="_xlnm.Print_Area" localSheetId="2">'D.1.4.3 - VZT'!$C$4:$J$41,'D.1.4.3 - VZT'!$C$47:$J$71,'D.1.4.3 - VZT'!$C$77:$K$127</definedName>
    <definedName name="_xlnm.Print_Titles" localSheetId="2">'D.1.4.3 - VZT'!$91:$91</definedName>
    <definedName name="_xlnm._FilterDatabase" localSheetId="3" hidden="1">'D.1.4.4 - Silnoproudá a s...'!$C$91:$K$122</definedName>
    <definedName name="_xlnm.Print_Area" localSheetId="3">'D.1.4.4 - Silnoproudá a s...'!$C$4:$J$41,'D.1.4.4 - Silnoproudá a s...'!$C$47:$J$71,'D.1.4.4 - Silnoproudá a s...'!$C$77:$K$122</definedName>
    <definedName name="_xlnm.Print_Titles" localSheetId="3">'D.1.4.4 - Silnoproudá a s...'!$91:$91</definedName>
    <definedName name="_xlnm._FilterDatabase" localSheetId="4" hidden="1">'00 - VON - Vedlější a ost...'!$C$82:$K$95</definedName>
    <definedName name="_xlnm.Print_Area" localSheetId="4">'00 - VON - Vedlější a ost...'!$C$4:$J$39,'00 - VON - Vedlější a ost...'!$C$45:$J$64,'00 - VON - Vedlější a ost...'!$C$70:$K$95</definedName>
    <definedName name="_xlnm.Print_Titles" localSheetId="4">'00 - VON - Vedlější a ost...'!$82:$82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94"/>
  <c r="BH94"/>
  <c r="BG94"/>
  <c r="BF94"/>
  <c r="T94"/>
  <c r="T93"/>
  <c r="R94"/>
  <c r="R93"/>
  <c r="P94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T85"/>
  <c r="R86"/>
  <c r="R85"/>
  <c r="P86"/>
  <c r="P85"/>
  <c r="F79"/>
  <c r="F77"/>
  <c r="E75"/>
  <c r="F54"/>
  <c r="F52"/>
  <c r="E50"/>
  <c r="J24"/>
  <c r="E24"/>
  <c r="J80"/>
  <c r="J23"/>
  <c r="J21"/>
  <c r="E21"/>
  <c r="J79"/>
  <c r="J20"/>
  <c r="J18"/>
  <c r="E18"/>
  <c r="F80"/>
  <c r="J17"/>
  <c r="J12"/>
  <c r="J52"/>
  <c r="E7"/>
  <c r="E73"/>
  <c i="4" r="J39"/>
  <c r="J38"/>
  <c i="1" r="AY58"/>
  <c i="4" r="J37"/>
  <c i="1" r="AX58"/>
  <c i="4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F88"/>
  <c r="F86"/>
  <c r="E84"/>
  <c r="F58"/>
  <c r="F56"/>
  <c r="E54"/>
  <c r="J26"/>
  <c r="E26"/>
  <c r="J89"/>
  <c r="J25"/>
  <c r="J23"/>
  <c r="E23"/>
  <c r="J88"/>
  <c r="J22"/>
  <c r="J20"/>
  <c r="E20"/>
  <c r="F59"/>
  <c r="J19"/>
  <c r="J14"/>
  <c r="J86"/>
  <c r="E7"/>
  <c r="E80"/>
  <c i="3" r="J39"/>
  <c r="J38"/>
  <c i="1" r="AY57"/>
  <c i="3" r="J37"/>
  <c i="1" r="AX57"/>
  <c i="3"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BI122"/>
  <c r="BH122"/>
  <c r="BG122"/>
  <c r="BF122"/>
  <c r="T122"/>
  <c r="T121"/>
  <c r="R122"/>
  <c r="R121"/>
  <c r="P122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F88"/>
  <c r="F86"/>
  <c r="E84"/>
  <c r="F58"/>
  <c r="F56"/>
  <c r="E54"/>
  <c r="J26"/>
  <c r="E26"/>
  <c r="J59"/>
  <c r="J25"/>
  <c r="J23"/>
  <c r="E23"/>
  <c r="J58"/>
  <c r="J22"/>
  <c r="J20"/>
  <c r="E20"/>
  <c r="F89"/>
  <c r="J19"/>
  <c r="J14"/>
  <c r="J56"/>
  <c r="E7"/>
  <c r="E80"/>
  <c i="2" r="T120"/>
  <c r="R120"/>
  <c r="P120"/>
  <c r="BK120"/>
  <c r="J120"/>
  <c r="J62"/>
  <c r="J37"/>
  <c r="J36"/>
  <c i="1" r="AY55"/>
  <c i="2" r="J35"/>
  <c i="1" r="AX55"/>
  <c i="2" r="BI316"/>
  <c r="BH316"/>
  <c r="BG316"/>
  <c r="BF316"/>
  <c r="T316"/>
  <c r="T315"/>
  <c r="R316"/>
  <c r="R315"/>
  <c r="P316"/>
  <c r="P315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2"/>
  <c r="BH282"/>
  <c r="BG282"/>
  <c r="BF282"/>
  <c r="T282"/>
  <c r="R282"/>
  <c r="P282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5"/>
  <c r="BH185"/>
  <c r="BG185"/>
  <c r="BF185"/>
  <c r="T185"/>
  <c r="R185"/>
  <c r="P185"/>
  <c r="BI176"/>
  <c r="BH176"/>
  <c r="BG176"/>
  <c r="BF176"/>
  <c r="T176"/>
  <c r="R176"/>
  <c r="P176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BI145"/>
  <c r="BH145"/>
  <c r="BG145"/>
  <c r="BF145"/>
  <c r="T145"/>
  <c r="R145"/>
  <c r="P145"/>
  <c r="BI139"/>
  <c r="BH139"/>
  <c r="BG139"/>
  <c r="BF139"/>
  <c r="T139"/>
  <c r="R139"/>
  <c r="P139"/>
  <c r="BI130"/>
  <c r="BH130"/>
  <c r="BG130"/>
  <c r="BF130"/>
  <c r="T130"/>
  <c r="R130"/>
  <c r="P130"/>
  <c r="BI121"/>
  <c r="BH121"/>
  <c r="BG121"/>
  <c r="BF121"/>
  <c r="T121"/>
  <c r="R121"/>
  <c r="P121"/>
  <c r="BI115"/>
  <c r="BH115"/>
  <c r="BG115"/>
  <c r="BF115"/>
  <c r="T115"/>
  <c r="R115"/>
  <c r="P115"/>
  <c r="BI107"/>
  <c r="BH107"/>
  <c r="BG107"/>
  <c r="BF107"/>
  <c r="T107"/>
  <c r="R107"/>
  <c r="P107"/>
  <c r="BI99"/>
  <c r="BH99"/>
  <c r="BG99"/>
  <c r="BF99"/>
  <c r="T99"/>
  <c r="R99"/>
  <c r="P99"/>
  <c r="BI95"/>
  <c r="BH95"/>
  <c r="BG95"/>
  <c r="BF95"/>
  <c r="T95"/>
  <c r="R95"/>
  <c r="P95"/>
  <c r="F88"/>
  <c r="F86"/>
  <c r="E84"/>
  <c r="F54"/>
  <c r="F52"/>
  <c r="E50"/>
  <c r="J24"/>
  <c r="E24"/>
  <c r="J89"/>
  <c r="J23"/>
  <c r="J21"/>
  <c r="E21"/>
  <c r="J88"/>
  <c r="J20"/>
  <c r="J18"/>
  <c r="E18"/>
  <c r="F89"/>
  <c r="J17"/>
  <c r="J12"/>
  <c r="J86"/>
  <c r="E7"/>
  <c r="E82"/>
  <c i="1" r="L50"/>
  <c r="AM50"/>
  <c r="AM49"/>
  <c r="L49"/>
  <c r="AM47"/>
  <c r="L47"/>
  <c r="L45"/>
  <c r="L44"/>
  <c i="2" r="J268"/>
  <c r="J248"/>
  <c r="BK221"/>
  <c r="BK167"/>
  <c r="BK95"/>
  <c i="3" r="BK111"/>
  <c r="BK116"/>
  <c r="J117"/>
  <c r="BK110"/>
  <c i="4" r="BK111"/>
  <c r="J111"/>
  <c r="BK117"/>
  <c r="BK103"/>
  <c i="2" r="J259"/>
  <c r="J239"/>
  <c r="BK200"/>
  <c r="BK150"/>
  <c r="BK99"/>
  <c i="3" r="J122"/>
  <c r="BK100"/>
  <c r="BK119"/>
  <c r="BK103"/>
  <c i="4" r="BK108"/>
  <c r="BK96"/>
  <c r="J96"/>
  <c i="5" r="BK86"/>
  <c i="2" r="BK259"/>
  <c r="BK239"/>
  <c r="J219"/>
  <c r="J169"/>
  <c r="J121"/>
  <c r="J291"/>
  <c i="3" r="J108"/>
  <c r="BK109"/>
  <c r="BK102"/>
  <c i="4" r="J116"/>
  <c r="J97"/>
  <c i="5" r="BK94"/>
  <c i="2" r="BK260"/>
  <c r="J241"/>
  <c r="BK219"/>
  <c r="J176"/>
  <c r="BK107"/>
  <c r="J293"/>
  <c i="3" r="J102"/>
  <c r="J124"/>
  <c r="BK107"/>
  <c i="4" r="J120"/>
  <c r="BK119"/>
  <c r="J108"/>
  <c r="BK100"/>
  <c i="5" r="J91"/>
  <c i="2" r="J260"/>
  <c r="J254"/>
  <c r="BK227"/>
  <c r="J200"/>
  <c r="BK156"/>
  <c r="J115"/>
  <c i="3" r="BK124"/>
  <c r="J119"/>
  <c r="BK108"/>
  <c r="J98"/>
  <c i="4" r="J122"/>
  <c r="BK97"/>
  <c i="2" r="BK293"/>
  <c r="J256"/>
  <c r="J235"/>
  <c r="BK210"/>
  <c r="BK169"/>
  <c r="BK121"/>
  <c i="3" r="BK114"/>
  <c r="BK126"/>
  <c r="BK113"/>
  <c i="4" r="BK122"/>
  <c r="J114"/>
  <c r="J98"/>
  <c i="2" r="J262"/>
  <c r="J244"/>
  <c r="J205"/>
  <c r="J162"/>
  <c r="J107"/>
  <c i="3" r="J110"/>
  <c r="BK97"/>
  <c r="J103"/>
  <c i="4" r="BK116"/>
  <c r="BK110"/>
  <c r="J113"/>
  <c i="5" r="BK91"/>
  <c i="2" r="J266"/>
  <c r="BK254"/>
  <c r="BK224"/>
  <c r="BK185"/>
  <c r="J156"/>
  <c r="BK268"/>
  <c i="3" r="BK115"/>
  <c r="J113"/>
  <c r="BK118"/>
  <c r="J115"/>
  <c i="4" r="J112"/>
  <c r="J107"/>
  <c r="BK121"/>
  <c i="5" r="J94"/>
  <c i="2" r="J263"/>
  <c r="BK241"/>
  <c r="J210"/>
  <c r="BK176"/>
  <c r="BK130"/>
  <c r="BK288"/>
  <c i="3" r="J97"/>
  <c r="J96"/>
  <c r="J101"/>
  <c r="BK101"/>
  <c i="4" r="J117"/>
  <c r="J101"/>
  <c i="2" r="BK262"/>
  <c r="J253"/>
  <c r="J227"/>
  <c r="BK191"/>
  <c r="J139"/>
  <c i="1" r="AS56"/>
  <c i="3" r="BK98"/>
  <c i="4" r="BK113"/>
  <c r="J121"/>
  <c r="J103"/>
  <c i="5" r="J86"/>
  <c i="2" r="BK263"/>
  <c r="BK253"/>
  <c r="J231"/>
  <c r="J195"/>
  <c r="J150"/>
  <c r="J95"/>
  <c i="3" r="J118"/>
  <c r="J111"/>
  <c r="J116"/>
  <c r="BK117"/>
  <c r="BK96"/>
  <c i="4" r="BK120"/>
  <c r="BK99"/>
  <c r="J99"/>
  <c i="2" r="J295"/>
  <c r="BK257"/>
  <c r="BK231"/>
  <c r="BK195"/>
  <c r="J145"/>
  <c r="J99"/>
  <c i="3" r="J126"/>
  <c r="BK120"/>
  <c r="J114"/>
  <c r="BK104"/>
  <c i="4" r="BK115"/>
  <c r="J119"/>
  <c r="J105"/>
  <c i="2" r="BK282"/>
  <c r="J257"/>
  <c r="BK235"/>
  <c r="J191"/>
  <c r="BK145"/>
  <c r="BK295"/>
  <c i="3" r="BK105"/>
  <c r="J107"/>
  <c r="J120"/>
  <c i="4" r="J115"/>
  <c r="J104"/>
  <c r="BK112"/>
  <c i="2" r="BK266"/>
  <c r="BK244"/>
  <c r="J221"/>
  <c r="BK162"/>
  <c r="BK115"/>
  <c r="J282"/>
  <c i="3" r="BK106"/>
  <c r="J105"/>
  <c r="J99"/>
  <c i="4" r="BK114"/>
  <c r="BK107"/>
  <c i="2" r="BK291"/>
  <c r="J288"/>
  <c r="BK256"/>
  <c r="J224"/>
  <c r="J185"/>
  <c r="BK139"/>
  <c r="BK316"/>
  <c i="3" r="BK127"/>
  <c r="J127"/>
  <c r="BK122"/>
  <c r="J106"/>
  <c i="4" r="J110"/>
  <c r="BK101"/>
  <c r="BK104"/>
  <c i="5" r="BK89"/>
  <c i="2" r="BK248"/>
  <c r="BK205"/>
  <c r="J167"/>
  <c r="J130"/>
  <c r="J316"/>
  <c i="3" r="J109"/>
  <c r="J104"/>
  <c r="BK99"/>
  <c r="J100"/>
  <c i="4" r="BK105"/>
  <c r="J100"/>
  <c r="BK98"/>
  <c i="5" r="J89"/>
  <c i="2" l="1" r="R94"/>
  <c r="T129"/>
  <c r="BK168"/>
  <c r="J168"/>
  <c r="J64"/>
  <c r="BK218"/>
  <c r="J218"/>
  <c r="J65"/>
  <c r="P230"/>
  <c r="R243"/>
  <c r="BK265"/>
  <c r="J265"/>
  <c r="J70"/>
  <c r="BK290"/>
  <c r="J290"/>
  <c r="J71"/>
  <c i="3" r="BK95"/>
  <c r="J95"/>
  <c r="J66"/>
  <c i="4" r="P95"/>
  <c r="P102"/>
  <c r="P106"/>
  <c r="P109"/>
  <c r="BK118"/>
  <c r="J118"/>
  <c r="J70"/>
  <c i="5" r="P88"/>
  <c r="P84"/>
  <c r="P83"/>
  <c i="1" r="AU59"/>
  <c i="2" r="P94"/>
  <c r="R129"/>
  <c r="R168"/>
  <c r="R218"/>
  <c r="R230"/>
  <c r="P243"/>
  <c r="P265"/>
  <c r="T290"/>
  <c i="3" r="R95"/>
  <c r="R94"/>
  <c r="R93"/>
  <c r="R92"/>
  <c r="R112"/>
  <c r="R125"/>
  <c i="4" r="BK102"/>
  <c r="J102"/>
  <c r="J67"/>
  <c r="BK106"/>
  <c r="J106"/>
  <c r="J68"/>
  <c r="BK109"/>
  <c r="J109"/>
  <c r="J69"/>
  <c r="R118"/>
  <c i="2" r="T94"/>
  <c r="P129"/>
  <c r="T168"/>
  <c r="T218"/>
  <c r="T230"/>
  <c r="BK243"/>
  <c r="J243"/>
  <c r="J69"/>
  <c r="T265"/>
  <c r="R290"/>
  <c i="3" r="T95"/>
  <c r="T112"/>
  <c r="T94"/>
  <c r="T93"/>
  <c r="T92"/>
  <c r="BK125"/>
  <c r="J125"/>
  <c r="J70"/>
  <c r="T125"/>
  <c i="4" r="BK95"/>
  <c r="J95"/>
  <c r="J66"/>
  <c r="R95"/>
  <c r="R102"/>
  <c r="T106"/>
  <c r="T109"/>
  <c r="T118"/>
  <c i="5" r="R88"/>
  <c r="R84"/>
  <c r="R83"/>
  <c i="2" r="BK94"/>
  <c r="J94"/>
  <c r="J61"/>
  <c r="BK129"/>
  <c r="J129"/>
  <c r="J63"/>
  <c r="P168"/>
  <c r="P218"/>
  <c r="BK230"/>
  <c r="J230"/>
  <c r="J68"/>
  <c r="T243"/>
  <c r="T229"/>
  <c r="R265"/>
  <c r="P290"/>
  <c i="3" r="P95"/>
  <c r="BK112"/>
  <c r="J112"/>
  <c r="J67"/>
  <c r="P112"/>
  <c r="P125"/>
  <c i="4" r="T95"/>
  <c r="T102"/>
  <c r="R106"/>
  <c r="R109"/>
  <c r="P118"/>
  <c i="5" r="BK88"/>
  <c r="J88"/>
  <c r="J62"/>
  <c r="T88"/>
  <c r="T84"/>
  <c r="T83"/>
  <c i="2" r="BK226"/>
  <c r="J226"/>
  <c r="J66"/>
  <c r="BK315"/>
  <c r="J315"/>
  <c r="J72"/>
  <c i="3" r="BK123"/>
  <c r="J123"/>
  <c r="J69"/>
  <c i="5" r="BK85"/>
  <c r="J85"/>
  <c r="J61"/>
  <c r="BK93"/>
  <c r="J93"/>
  <c r="J63"/>
  <c i="3" r="BK121"/>
  <c r="J121"/>
  <c r="J68"/>
  <c i="5" r="J55"/>
  <c r="J77"/>
  <c r="BE94"/>
  <c r="E48"/>
  <c r="J54"/>
  <c r="BE91"/>
  <c r="F55"/>
  <c r="BE86"/>
  <c r="BE89"/>
  <c i="4" r="J56"/>
  <c r="BE96"/>
  <c r="BE97"/>
  <c r="BE99"/>
  <c r="BE101"/>
  <c r="BE105"/>
  <c r="BE113"/>
  <c r="BE114"/>
  <c r="BE117"/>
  <c r="BE120"/>
  <c r="J58"/>
  <c r="J59"/>
  <c r="F89"/>
  <c r="BE100"/>
  <c r="BE103"/>
  <c r="BE110"/>
  <c r="BE115"/>
  <c r="BE119"/>
  <c r="BE121"/>
  <c r="BE122"/>
  <c r="E50"/>
  <c r="BE104"/>
  <c r="BE107"/>
  <c r="BE108"/>
  <c r="BE111"/>
  <c r="BE112"/>
  <c r="BE116"/>
  <c r="BE98"/>
  <c i="3" r="E50"/>
  <c r="F59"/>
  <c r="J88"/>
  <c r="BE98"/>
  <c r="BE105"/>
  <c r="BE106"/>
  <c r="BE114"/>
  <c r="BE115"/>
  <c r="BE118"/>
  <c r="BE120"/>
  <c r="BE124"/>
  <c r="J86"/>
  <c r="J89"/>
  <c r="BE99"/>
  <c r="BE107"/>
  <c r="BE110"/>
  <c r="BE111"/>
  <c r="BE127"/>
  <c r="BE96"/>
  <c r="BE100"/>
  <c r="BE104"/>
  <c r="BE109"/>
  <c r="BE113"/>
  <c r="BE117"/>
  <c r="BE122"/>
  <c r="BE126"/>
  <c r="BE97"/>
  <c r="BE101"/>
  <c r="BE102"/>
  <c r="BE103"/>
  <c r="BE108"/>
  <c r="BE116"/>
  <c r="BE119"/>
  <c i="2" r="BE268"/>
  <c r="BE291"/>
  <c r="BE293"/>
  <c r="BE295"/>
  <c r="E48"/>
  <c r="J52"/>
  <c r="J54"/>
  <c r="F55"/>
  <c r="J55"/>
  <c r="BE95"/>
  <c r="BE99"/>
  <c r="BE107"/>
  <c r="BE115"/>
  <c r="BE121"/>
  <c r="BE130"/>
  <c r="BE139"/>
  <c r="BE145"/>
  <c r="BE150"/>
  <c r="BE156"/>
  <c r="BE162"/>
  <c r="BE167"/>
  <c r="BE169"/>
  <c r="BE176"/>
  <c r="BE185"/>
  <c r="BE191"/>
  <c r="BE195"/>
  <c r="BE200"/>
  <c r="BE205"/>
  <c r="BE210"/>
  <c r="BE219"/>
  <c r="BE221"/>
  <c r="BE224"/>
  <c r="BE227"/>
  <c r="BE231"/>
  <c r="BE235"/>
  <c r="BE239"/>
  <c r="BE241"/>
  <c r="BE244"/>
  <c r="BE248"/>
  <c r="BE253"/>
  <c r="BE254"/>
  <c r="BE256"/>
  <c r="BE257"/>
  <c r="BE259"/>
  <c r="BE260"/>
  <c r="BE262"/>
  <c r="BE263"/>
  <c r="BE282"/>
  <c r="BE288"/>
  <c r="BE316"/>
  <c r="BE266"/>
  <c i="3" r="F38"/>
  <c i="1" r="BC57"/>
  <c i="2" r="F36"/>
  <c i="1" r="BC55"/>
  <c i="5" r="F37"/>
  <c i="1" r="BD59"/>
  <c i="2" r="F37"/>
  <c i="1" r="BD55"/>
  <c i="3" r="F37"/>
  <c i="1" r="BB57"/>
  <c i="3" r="J36"/>
  <c i="1" r="AW57"/>
  <c i="2" r="F35"/>
  <c i="1" r="BB55"/>
  <c i="5" r="J34"/>
  <c i="1" r="AW59"/>
  <c i="2" r="J34"/>
  <c i="1" r="AW55"/>
  <c i="3" r="F39"/>
  <c i="1" r="BD57"/>
  <c i="5" r="F36"/>
  <c i="1" r="BC59"/>
  <c i="5" r="F34"/>
  <c i="1" r="BA59"/>
  <c i="3" r="F36"/>
  <c i="1" r="BA57"/>
  <c i="5" r="F35"/>
  <c i="1" r="BB59"/>
  <c i="4" r="F38"/>
  <c i="1" r="BC58"/>
  <c i="4" r="F39"/>
  <c i="1" r="BD58"/>
  <c i="4" r="F37"/>
  <c i="1" r="BB58"/>
  <c i="2" r="F34"/>
  <c i="1" r="BA55"/>
  <c i="4" r="J36"/>
  <c i="1" r="AW58"/>
  <c r="AS54"/>
  <c i="4" r="F36"/>
  <c i="1" r="BA58"/>
  <c i="4" l="1" r="T94"/>
  <c r="T93"/>
  <c r="T92"/>
  <c i="3" r="P94"/>
  <c r="P93"/>
  <c r="P92"/>
  <c i="1" r="AU57"/>
  <c i="2" r="R229"/>
  <c r="T93"/>
  <c r="T92"/>
  <c r="P229"/>
  <c i="4" r="R94"/>
  <c r="R93"/>
  <c r="R92"/>
  <c i="2" r="P93"/>
  <c i="4" r="P94"/>
  <c r="P93"/>
  <c r="P92"/>
  <c i="1" r="AU58"/>
  <c i="2" r="R93"/>
  <c r="R92"/>
  <c r="BK229"/>
  <c r="J229"/>
  <c r="J67"/>
  <c i="5" r="BK84"/>
  <c r="J84"/>
  <c r="J60"/>
  <c i="2" r="BK93"/>
  <c r="J93"/>
  <c r="J60"/>
  <c i="3" r="BK94"/>
  <c r="J94"/>
  <c r="J65"/>
  <c i="4" r="BK94"/>
  <c r="J94"/>
  <c r="J65"/>
  <c i="3" r="J35"/>
  <c i="1" r="AV57"/>
  <c r="AT57"/>
  <c i="3" r="F35"/>
  <c i="1" r="AZ57"/>
  <c r="BA56"/>
  <c r="AW56"/>
  <c i="4" r="J35"/>
  <c i="1" r="AV58"/>
  <c r="AT58"/>
  <c i="5" r="F33"/>
  <c i="1" r="AZ59"/>
  <c i="4" r="F35"/>
  <c i="1" r="AZ58"/>
  <c r="BC56"/>
  <c r="AY56"/>
  <c r="BD56"/>
  <c i="2" r="J33"/>
  <c i="1" r="AV55"/>
  <c r="AT55"/>
  <c r="BB56"/>
  <c r="AX56"/>
  <c i="5" r="J33"/>
  <c i="1" r="AV59"/>
  <c r="AT59"/>
  <c i="2" r="F33"/>
  <c i="1" r="AZ55"/>
  <c i="2" l="1" r="P92"/>
  <c i="1" r="AU55"/>
  <c i="2" r="BK92"/>
  <c r="J92"/>
  <c r="J59"/>
  <c i="3" r="BK93"/>
  <c r="J93"/>
  <c r="J64"/>
  <c i="4" r="BK93"/>
  <c r="J93"/>
  <c r="J64"/>
  <c i="5" r="BK83"/>
  <c r="J83"/>
  <c i="1" r="BB54"/>
  <c r="W31"/>
  <c i="5" r="J30"/>
  <c i="1" r="AG59"/>
  <c r="BC54"/>
  <c r="W32"/>
  <c r="BD54"/>
  <c r="W33"/>
  <c r="AZ56"/>
  <c r="AV56"/>
  <c r="AT56"/>
  <c r="AU56"/>
  <c r="BA54"/>
  <c r="W30"/>
  <c i="5" l="1" r="J39"/>
  <c i="4" r="BK92"/>
  <c r="J92"/>
  <c r="J63"/>
  <c i="5" r="J59"/>
  <c i="3" r="BK92"/>
  <c r="J92"/>
  <c r="J63"/>
  <c i="1" r="AN59"/>
  <c r="AY54"/>
  <c r="AZ54"/>
  <c r="W29"/>
  <c r="AU54"/>
  <c i="2" r="J30"/>
  <c i="1" r="AG55"/>
  <c r="AX54"/>
  <c r="AW54"/>
  <c r="AK30"/>
  <c i="2" l="1" r="J39"/>
  <c i="1" r="AN55"/>
  <c i="4" r="J32"/>
  <c i="1" r="AG58"/>
  <c i="3" r="J32"/>
  <c i="1" r="AG57"/>
  <c r="AN57"/>
  <c r="AV54"/>
  <c r="AK29"/>
  <c i="4" l="1" r="J41"/>
  <c i="3" r="J41"/>
  <c i="1" r="AN58"/>
  <c r="AT54"/>
  <c r="AG56"/>
  <c r="AG54"/>
  <c r="AK26"/>
  <c l="1" r="AN56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<sst xmlns="http://schemas.openxmlformats.org/spreadsheetml/2006/main">
  <si>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</si>
  <si>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</si>
  <si>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</si>
  <si>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</si>
  <si>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</si>
  <si>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{465e2067-a0d2-4583-a4de-b635a14fc807}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</si>
  <si>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</si>
  <si>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</si>
  <si>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</si>
  <si>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</si>
  <si>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</si>
  <si>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</si>
  <si>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</si>
  <si>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</si>
  <si>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_23063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</si>
  <si>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</si>
  <si>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</si>
  <si>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VZT v OBJEKTU KUCHYNĚ - v objektu SO 03</t>
  </si>
  <si>
    <t>KSO:</t>
  </si>
  <si>
    <t/>
  </si>
  <si>
    <t>CC-CZ:</t>
  </si>
  <si>
    <t>Místo:</t>
  </si>
  <si>
    <t>p.č. 2401/22, 2401/23, k.ú. Doubravka 722 667</t>
  </si>
  <si>
    <t>Datum:</t>
  </si>
  <si>
    <t>13. 7. 2023</t>
  </si>
  <si>
    <t>Zadavatel:</t>
  </si>
  <si>
    <t>IČ:</t>
  </si>
  <si>
    <t>MŠ pro zrakově postiž. a vady řeči, Lazaretní 25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</si>
  <si>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</si>
  <si>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</si>
  <si>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</si>
  <si>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</si>
  <si>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</si>
  <si>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</si>
  <si>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</si>
  <si>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</si>
  <si>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</si>
  <si>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</si>
  <si>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</si>
  <si>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</si>
  <si>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</si>
  <si>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</si>
  <si>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</si>
  <si>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</si>
  <si>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</si>
  <si>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</si>
  <si>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</si>
  <si>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</si>
  <si>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</si>
  <si>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</si>
  <si>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</si>
  <si>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</si>
  <si>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</si>
  <si>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</si>
  <si>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</si>
  <si>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</si>
  <si>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</si>
  <si>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</si>
  <si>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</si>
  <si>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</si>
  <si>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</si>
  <si>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</si>
  <si>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</si>
  <si>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</si>
  <si>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</si>
  <si>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</si>
  <si>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</si>
  <si>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</si>
  <si>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</si>
  <si>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</si>
  <si>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</si>
  <si>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</si>
  <si>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</si>
  <si>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</si>
  <si>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</si>
  <si>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</si>
  <si>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</si>
  <si>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ARCHITEKTONICKO-STAVEBNÍ ŘEŠENÍ (ASŘ)</t>
  </si>
  <si>
    <t>STA</t>
  </si>
  <si>
    <t>1</t>
  </si>
  <si>
    <t>{4c89b2dc-ec2d-4d90-a9d9-e3abff209307}</t>
  </si>
  <si>
    <t>2</t>
  </si>
  <si>
    <t>D.1.4.</t>
  </si>
  <si>
    <t xml:space="preserve"> TECHNIKA PROSTŘEDÍ STAVEB</t>
  </si>
  <si>
    <t>{24251680-d915-4961-8346-4b2b80b35f8b}</t>
  </si>
  <si>
    <t>D.1.4.3</t>
  </si>
  <si>
    <t>VZT</t>
  </si>
  <si>
    <t>Soupis</t>
  </si>
  <si>
    <t>{2b55f179-e813-4354-9282-ea6a7cf1e141}</t>
  </si>
  <si>
    <t>D.1.4.4</t>
  </si>
  <si>
    <t>Silnoproudá a slaboproudá elektrotechnika</t>
  </si>
  <si>
    <t>{17c63149-f77c-4ead-941f-6c9b849553b7}</t>
  </si>
  <si>
    <t>00</t>
  </si>
  <si>
    <t>VON - Vedlější a ostatní náklady stavby</t>
  </si>
  <si>
    <t>{ca194f3e-24e0-4a7e-a956-7cc92f26d068}</t>
  </si>
  <si>
    <t>KRYCÍ LIST SOUPISU PRACÍ</t>
  </si>
  <si>
    <t>Objekt:</t>
  </si>
  <si>
    <t>D.1.1. - ARCHITEKTONICKO-STAVEBNÍ ŘEŠENÍ (ASŘ)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</si>
  <si>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</si>
  <si>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</si>
  <si>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</si>
  <si>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</si>
  <si>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</si>
  <si>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</si>
  <si>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</si>
  <si>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</si>
  <si>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</si>
  <si>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</si>
  <si>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</si>
  <si>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</si>
  <si>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</si>
  <si>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</si>
  <si>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</si>
  <si>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</si>
  <si>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</si>
  <si>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</si>
  <si>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</si>
  <si>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</si>
  <si>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</si>
  <si>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</si>
  <si>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</si>
  <si>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</si>
  <si>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</si>
  <si>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</si>
  <si>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</si>
  <si>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</si>
  <si>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</si>
  <si>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</si>
  <si>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</si>
  <si>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</si>
  <si>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</si>
  <si>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</si>
  <si>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</si>
  <si>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</si>
  <si>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310271071</t>
  </si>
  <si>
    <t>Zazdívka otvorů ve zdivu nadzákladovém pórobetonovými tvárnicemi plochy přes 1 do 4 m2, tl. zdiva 300 mm, pevnost tvárnic do P2</t>
  </si>
  <si>
    <t>m2</t>
  </si>
  <si>
    <t>CS ÚRS 2023 02</t>
  </si>
  <si>
    <t>4</t>
  </si>
  <si>
    <t>-511200793</t>
  </si>
  <si>
    <t>Online PSC</t>
  </si>
  <si>
    <t>https://podminky.urs.cz/item/CS_URS_2023_02/310271071</t>
  </si>
  <si>
    <t>VV</t>
  </si>
  <si>
    <t>dmtž stáv.okna - otvor zazdít porob.tl.300mm</t>
  </si>
  <si>
    <t>0,9*1,8 "m.č.1.08</t>
  </si>
  <si>
    <t>317234410</t>
  </si>
  <si>
    <t>Vyzdívka mezi nosníky cihlami pálenými na maltu cementovou</t>
  </si>
  <si>
    <t>m3</t>
  </si>
  <si>
    <t>1718972151</t>
  </si>
  <si>
    <t>https://podminky.urs.cz/item/CS_URS_2023_02/317234410</t>
  </si>
  <si>
    <t xml:space="preserve"> 3 x prostupy ( 400/315 + 315/315 + 400/400) pro</t>
  </si>
  <si>
    <t xml:space="preserve">VZT ve střední zdi, podchycení 2x I profily 100 dl.800mm a začištění, </t>
  </si>
  <si>
    <t>8,34 kg/m</t>
  </si>
  <si>
    <t>U</t>
  </si>
  <si>
    <t>0,370 m2/m</t>
  </si>
  <si>
    <t>3*(0,8*0,3*0,25)</t>
  </si>
  <si>
    <t>317944321</t>
  </si>
  <si>
    <t>Válcované nosníky dodatečně osazované do připravených otvorů bez zazdění hlav do č. 12</t>
  </si>
  <si>
    <t>t</t>
  </si>
  <si>
    <t>-1087542685</t>
  </si>
  <si>
    <t>https://podminky.urs.cz/item/CS_URS_2023_02/317944321</t>
  </si>
  <si>
    <t>3*8,34*0,8*2/1000</t>
  </si>
  <si>
    <t>340271025</t>
  </si>
  <si>
    <t>Zazdívka otvorů v příčkách nebo stěnách pórobetonovými tvárnicemi plochy přes 1 m2 do 4 m2, objemová hmotnost 500 kg/m3, tloušťka příčky 100 mm</t>
  </si>
  <si>
    <t>-1695576294</t>
  </si>
  <si>
    <t>https://podminky.urs.cz/item/CS_URS_2023_02/340271025</t>
  </si>
  <si>
    <t>Vybourání montážního otvoru pro VZT jednotku (výška 2 000 mm) a zpětné</t>
  </si>
  <si>
    <t>zazdění</t>
  </si>
  <si>
    <t>1*2 "m.č.1.03 x m.č.1.04</t>
  </si>
  <si>
    <t>Vodorovné konstrukce</t>
  </si>
  <si>
    <t>5</t>
  </si>
  <si>
    <t>413232211</t>
  </si>
  <si>
    <t>Zazdívka zhlaví stropních trámů nebo válcovaných nosníků pálenými cihlami válcovaných nosníků, výšky do 150 mm</t>
  </si>
  <si>
    <t>kus</t>
  </si>
  <si>
    <t>240615993</t>
  </si>
  <si>
    <t>https://podminky.urs.cz/item/CS_URS_2023_02/413232211</t>
  </si>
  <si>
    <t>3*2*2</t>
  </si>
  <si>
    <t>6</t>
  </si>
  <si>
    <t>Úpravy povrchů, podlahy a osazování výplní</t>
  </si>
  <si>
    <t>612315225</t>
  </si>
  <si>
    <t>Vápenná omítka jednotlivých malých ploch štuková na stěnách, plochy jednotlivě přes 1,0 do 4 m2</t>
  </si>
  <si>
    <t>-408681082</t>
  </si>
  <si>
    <t>https://podminky.urs.cz/item/CS_URS_2023_02/612315225</t>
  </si>
  <si>
    <t>nová omítka zazdívek</t>
  </si>
  <si>
    <t>1 "m.č.1.08</t>
  </si>
  <si>
    <t>2 "m.č.1.03 x m.č.1.04</t>
  </si>
  <si>
    <t>Součet</t>
  </si>
  <si>
    <t>7</t>
  </si>
  <si>
    <t>612325302</t>
  </si>
  <si>
    <t>Vápenocementová omítka ostění nebo nadpraží štuková</t>
  </si>
  <si>
    <t>-750615387</t>
  </si>
  <si>
    <t>https://podminky.urs.cz/item/CS_URS_2023_02/612325302</t>
  </si>
  <si>
    <t>ostění začištění otvoru</t>
  </si>
  <si>
    <t>3*0,5*(0,4*4) "m.č.1.02+1.06</t>
  </si>
  <si>
    <t>8</t>
  </si>
  <si>
    <t>619995001</t>
  </si>
  <si>
    <t>Začištění omítek (s dodáním hmot) kolem oken, dveří, podlah, obkladů apod.</t>
  </si>
  <si>
    <t>m</t>
  </si>
  <si>
    <t>965030952</t>
  </si>
  <si>
    <t>https://podminky.urs.cz/item/CS_URS_2023_02/619995001</t>
  </si>
  <si>
    <t xml:space="preserve">dmtž stáv.dveře a osazení nových </t>
  </si>
  <si>
    <t xml:space="preserve">požární dveře01/L. </t>
  </si>
  <si>
    <t>0,6+2*2 "m.č.1.03 x m.č.1.04</t>
  </si>
  <si>
    <t>9</t>
  </si>
  <si>
    <t>622525105</t>
  </si>
  <si>
    <t>Omítka tenkovrstvá jednotlivých malých ploch silikátová, akrylátová, silikonová nebo silikonsilikátová stěn, plochy jednotlivě přes 1,0 do 4,0 m2</t>
  </si>
  <si>
    <t>1549314031</t>
  </si>
  <si>
    <t>https://podminky.urs.cz/item/CS_URS_2023_02/622525105</t>
  </si>
  <si>
    <t>10</t>
  </si>
  <si>
    <t>631311131</t>
  </si>
  <si>
    <t>Doplnění dosavadních mazanin prostým betonem s dodáním hmot, bez potěru, plochy jednotlivě do 1 m2 a tl. přes 80 mm</t>
  </si>
  <si>
    <t>628270831</t>
  </si>
  <si>
    <t>https://podminky.urs.cz/item/CS_URS_2023_02/631311131</t>
  </si>
  <si>
    <t>vybourání 2 ks kamenných namáčecích van,</t>
  </si>
  <si>
    <t>doplnění podlahy po vybourání van</t>
  </si>
  <si>
    <t>0,2*0,8*2 "dno van</t>
  </si>
  <si>
    <t>11</t>
  </si>
  <si>
    <t>642945111</t>
  </si>
  <si>
    <t>Osazování ocelových zárubní protipožárních nebo protiplynových dveří do vynechaného otvoru, s obetonováním, dveří jednokřídlových do 2,5 m2</t>
  </si>
  <si>
    <t>1810724808</t>
  </si>
  <si>
    <t>https://podminky.urs.cz/item/CS_URS_2023_02/642945111</t>
  </si>
  <si>
    <t xml:space="preserve">požární dveře01/L.  600/1970</t>
  </si>
  <si>
    <t>1 "m.č.1.03 x m.č.1.04</t>
  </si>
  <si>
    <t>12</t>
  </si>
  <si>
    <t>M</t>
  </si>
  <si>
    <t>55331555</t>
  </si>
  <si>
    <t>zárubeň jednokřídlá ocelová pro zdění s protipožární úpravou tl stěny 75-100mm rozměru 600/1970, 2100mm</t>
  </si>
  <si>
    <t>1573946037</t>
  </si>
  <si>
    <t>Ostatní konstrukce a práce, bourání</t>
  </si>
  <si>
    <t>13</t>
  </si>
  <si>
    <t>949101111</t>
  </si>
  <si>
    <t>Lešení pomocné pracovní pro objekty pozemních staveb pro zatížení do 150 kg/m2, o výšce lešeňové podlahy do 1,9 m</t>
  </si>
  <si>
    <t>-1200338108</t>
  </si>
  <si>
    <t>https://podminky.urs.cz/item/CS_URS_2023_02/949101111</t>
  </si>
  <si>
    <t>strop</t>
  </si>
  <si>
    <t>30,63 "1.01</t>
  </si>
  <si>
    <t>9 "1.02</t>
  </si>
  <si>
    <t>21,03 "1.03</t>
  </si>
  <si>
    <t>14</t>
  </si>
  <si>
    <t>952901111</t>
  </si>
  <si>
    <t>Vyčištění budov nebo objektů před předáním do užívání budov bytové nebo občanské výstavby, světlé výšky podlaží do 4 m</t>
  </si>
  <si>
    <t>2145598347</t>
  </si>
  <si>
    <t>https://podminky.urs.cz/item/CS_URS_2023_02/952901111</t>
  </si>
  <si>
    <t>4,3 "1.04</t>
  </si>
  <si>
    <t>2,5 "1.06</t>
  </si>
  <si>
    <t>962022390</t>
  </si>
  <si>
    <t>Bourání zdiva nadzákladového kamenného na maltu vápennou nebo vápenocementovou, objemu do 1 m3</t>
  </si>
  <si>
    <t>-1107805243</t>
  </si>
  <si>
    <t>https://podminky.urs.cz/item/CS_URS_2023_02/962022390</t>
  </si>
  <si>
    <t>0,8*0,1*3,5*2 "stěny van</t>
  </si>
  <si>
    <t>16</t>
  </si>
  <si>
    <t>968062355</t>
  </si>
  <si>
    <t>Vybourání dřevěných rámů oken s křídly, dveřních zárubní, vrat, stěn, ostění nebo obkladů rámů oken s křídly dvojitých, plochy do 2 m2</t>
  </si>
  <si>
    <t>1380269611</t>
  </si>
  <si>
    <t>https://podminky.urs.cz/item/CS_URS_2023_02/968062355</t>
  </si>
  <si>
    <t>17</t>
  </si>
  <si>
    <t>968072455</t>
  </si>
  <si>
    <t>Vybourání kovových rámů oken s křídly, dveřních zárubní, vrat, stěn, ostění nebo obkladů dveřních zárubní, plochy do 2 m2</t>
  </si>
  <si>
    <t>-428532477</t>
  </si>
  <si>
    <t>https://podminky.urs.cz/item/CS_URS_2023_02/968072455</t>
  </si>
  <si>
    <t>0,6*2 "m.č.1.03 x m.č.1.04</t>
  </si>
  <si>
    <t>18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</si>
  <si>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</si>
  <si>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</si>
  <si>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613543804</t>
  </si>
  <si>
    <t>https://podminky.urs.cz/item/CS_URS_2023_02/971033441</t>
  </si>
  <si>
    <t>19</t>
  </si>
  <si>
    <t>971033621</t>
  </si>
  <si>
    <t>Vybourání otvorů ve zdivu základovém nebo nadzákladovém z cihel, tvárnic, příčkovek z cihel pálených na maltu vápennou nebo vápenocementovou plochy do 4 m2, tl. do 100 mm</t>
  </si>
  <si>
    <t>1238994643</t>
  </si>
  <si>
    <t>https://podminky.urs.cz/item/CS_URS_2023_02/971033621</t>
  </si>
  <si>
    <t>20</t>
  </si>
  <si>
    <t>974031664</t>
  </si>
  <si>
    <t>Vysekání rýh ve zdivu cihelném na maltu vápennou nebo vápenocementovou pro vtahování nosníků do zdí, před vybouráním otvoru do hl. 150 mm, při v. nosníku do 150 mm</t>
  </si>
  <si>
    <t>-632475944</t>
  </si>
  <si>
    <t>https://podminky.urs.cz/item/CS_URS_2023_02/974031664</t>
  </si>
  <si>
    <t>3*0,8*2</t>
  </si>
  <si>
    <t>997</t>
  </si>
  <si>
    <t>Přesun sutě</t>
  </si>
  <si>
    <t>997013501</t>
  </si>
  <si>
    <t>Odvoz suti a vybouraných hmot na skládku nebo meziskládku se složením, na vzdálenost do 1 km</t>
  </si>
  <si>
    <t>1002002382</t>
  </si>
  <si>
    <t>https://podminky.urs.cz/item/CS_URS_2023_02/997013501</t>
  </si>
  <si>
    <t>22</t>
  </si>
  <si>
    <t>997013509</t>
  </si>
  <si>
    <t>Odvoz suti a vybouraných hmot na skládku nebo meziskládku se složením, na vzdálenost Příplatek k ceně za každý další i započatý 1 km přes 1 km</t>
  </si>
  <si>
    <t>-842355852</t>
  </si>
  <si>
    <t>https://podminky.urs.cz/item/CS_URS_2023_02/997013509</t>
  </si>
  <si>
    <t>3,372*25 'Přepočtené koeficientem množství</t>
  </si>
  <si>
    <t>23</t>
  </si>
  <si>
    <t>997013631</t>
  </si>
  <si>
    <t>Poplatek za uložení stavebního odpadu na skládce (skládkovné) směsného stavebního a demoličního zatříděného do Katalogu odpadů pod kódem 17 09 04</t>
  </si>
  <si>
    <t>-1438285329</t>
  </si>
  <si>
    <t>https://podminky.urs.cz/item/CS_URS_2023_02/997013631</t>
  </si>
  <si>
    <t>998</t>
  </si>
  <si>
    <t>Přesun hmot</t>
  </si>
  <si>
    <t>24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</si>
  <si>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</si>
  <si>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</si>
  <si>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-659946049</t>
  </si>
  <si>
    <t>https://podminky.urs.cz/item/CS_URS_2023_02/998017001</t>
  </si>
  <si>
    <t>PSV</t>
  </si>
  <si>
    <t>Práce a dodávky PSV</t>
  </si>
  <si>
    <t>764</t>
  </si>
  <si>
    <t>Konstrukce klempířské</t>
  </si>
  <si>
    <t>25</t>
  </si>
  <si>
    <t>764002851</t>
  </si>
  <si>
    <t>Demontáž klempířských konstrukcí oplechování parapetů do suti</t>
  </si>
  <si>
    <t>1605254474</t>
  </si>
  <si>
    <t>https://podminky.urs.cz/item/CS_URS_2023_02/764002851</t>
  </si>
  <si>
    <t>0,9 "m.č.1.08</t>
  </si>
  <si>
    <t>26</t>
  </si>
  <si>
    <t>764216602</t>
  </si>
  <si>
    <t>Oplechování parapetů z pozinkovaného plechu s povrchovou úpravou rovných mechanicky kotvené, bez rohů rš 200 mm</t>
  </si>
  <si>
    <t>1640709862</t>
  </si>
  <si>
    <t>https://podminky.urs.cz/item/CS_URS_2023_02/764216602</t>
  </si>
  <si>
    <t>27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</si>
  <si>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</si>
  <si>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</si>
  <si>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1154656773</t>
  </si>
  <si>
    <t>https://podminky.urs.cz/item/CS_URS_2023_02/764216665</t>
  </si>
  <si>
    <t>28</t>
  </si>
  <si>
    <t>998764101</t>
  </si>
  <si>
    <t>Přesun hmot pro konstrukce klempířské stanovený z hmotnosti přesunovaného materiálu vodorovná dopravní vzdálenost do 50 m v objektech výšky do 6 m</t>
  </si>
  <si>
    <t>-1941671539</t>
  </si>
  <si>
    <t>https://podminky.urs.cz/item/CS_URS_2023_02/998764101</t>
  </si>
  <si>
    <t>766</t>
  </si>
  <si>
    <t>Konstrukce truhlářské</t>
  </si>
  <si>
    <t>29</t>
  </si>
  <si>
    <t>766441811</t>
  </si>
  <si>
    <t>Demontáž parapetních desek dřevěných nebo plastových šířky do 300 mm, délky do 1000 mm</t>
  </si>
  <si>
    <t>1184897311</t>
  </si>
  <si>
    <t>https://podminky.urs.cz/item/CS_URS_2023_02/766441811</t>
  </si>
  <si>
    <t>30</t>
  </si>
  <si>
    <t>766660021</t>
  </si>
  <si>
    <t>Montáž dveřních křídel dřevěných nebo plastových otevíravých do ocelové zárubně protipožárních jednokřídlových, šířky do 800 mm</t>
  </si>
  <si>
    <t>563177221</t>
  </si>
  <si>
    <t>https://podminky.urs.cz/item/CS_URS_2023_02/766660021</t>
  </si>
  <si>
    <t>31</t>
  </si>
  <si>
    <t>61162096</t>
  </si>
  <si>
    <t>dveře jednokřídlé dřevotřískové protipožární EI (EW) 30 D3 povrch laminátový plné 600x1970-2100mm</t>
  </si>
  <si>
    <t>32</t>
  </si>
  <si>
    <t>1009593481</t>
  </si>
  <si>
    <t>766660717</t>
  </si>
  <si>
    <t>Montáž dveřních doplňků samozavírače na zárubeň ocelovou</t>
  </si>
  <si>
    <t>1860064128</t>
  </si>
  <si>
    <t>https://podminky.urs.cz/item/CS_URS_2023_02/766660717</t>
  </si>
  <si>
    <t>33</t>
  </si>
  <si>
    <t>54917250</t>
  </si>
  <si>
    <t>samozavírač dveří hydraulický</t>
  </si>
  <si>
    <t>-1843689926</t>
  </si>
  <si>
    <t>34</t>
  </si>
  <si>
    <t>766660728</t>
  </si>
  <si>
    <t>Montáž dveřních doplňků dveřního kování interiérového zámku</t>
  </si>
  <si>
    <t>-585589839</t>
  </si>
  <si>
    <t>https://podminky.urs.cz/item/CS_URS_2023_02/766660728</t>
  </si>
  <si>
    <t>35</t>
  </si>
  <si>
    <t>54924011</t>
  </si>
  <si>
    <t>zámek zadlabací vložkový pravolevý rozteč 90x50,5mm</t>
  </si>
  <si>
    <t>560030554</t>
  </si>
  <si>
    <t>36</t>
  </si>
  <si>
    <t>766660729</t>
  </si>
  <si>
    <t>Montáž dveřních doplňků dveřního kování interiérového štítku s klikou</t>
  </si>
  <si>
    <t>-81872423</t>
  </si>
  <si>
    <t>https://podminky.urs.cz/item/CS_URS_2023_02/766660729</t>
  </si>
  <si>
    <t>37</t>
  </si>
  <si>
    <t>54914123</t>
  </si>
  <si>
    <t>kování rozetové klika/klika</t>
  </si>
  <si>
    <t>1589598963</t>
  </si>
  <si>
    <t>38</t>
  </si>
  <si>
    <t>998766101</t>
  </si>
  <si>
    <t>Přesun hmot pro konstrukce truhlářské stanovený z hmotnosti přesunovaného materiálu vodorovná dopravní vzdálenost do 50 m v objektech výšky do 6 m</t>
  </si>
  <si>
    <t>-403032155</t>
  </si>
  <si>
    <t>https://podminky.urs.cz/item/CS_URS_2023_02/998766101</t>
  </si>
  <si>
    <t>783</t>
  </si>
  <si>
    <t>Dokončovací práce - nátěry</t>
  </si>
  <si>
    <t>39</t>
  </si>
  <si>
    <t>783301313</t>
  </si>
  <si>
    <t>Příprava podkladu zámečnických konstrukcí před provedením nátěru odmaštění odmašťovačem ředidlovým</t>
  </si>
  <si>
    <t>-195340359</t>
  </si>
  <si>
    <t>https://podminky.urs.cz/item/CS_URS_2023_02/783301313</t>
  </si>
  <si>
    <t>40</t>
  </si>
  <si>
    <t>783314201</t>
  </si>
  <si>
    <t>Základní antikorozní nátěr zámečnických konstrukcí jednonásobný syntetický standardní</t>
  </si>
  <si>
    <t>-374252798</t>
  </si>
  <si>
    <t>https://podminky.urs.cz/item/CS_URS_2023_02/783314201</t>
  </si>
  <si>
    <t>základní nátěr ocel.překladů</t>
  </si>
  <si>
    <t>3*0,37*0,8*2</t>
  </si>
  <si>
    <t>nátěr ocel.zárubně</t>
  </si>
  <si>
    <t>1*0,5*(0,6+2*2) "m.č.1.03 x m.č.1.04</t>
  </si>
  <si>
    <t>41</t>
  </si>
  <si>
    <t>783315101</t>
  </si>
  <si>
    <t>Mezinátěr zámečnických konstrukcí jednonásobný syntetický standardní</t>
  </si>
  <si>
    <t>803654578</t>
  </si>
  <si>
    <t>https://podminky.urs.cz/item/CS_URS_2023_02/783315101</t>
  </si>
  <si>
    <t>42</t>
  </si>
  <si>
    <t>783317101</t>
  </si>
  <si>
    <t>Krycí nátěr (email) zámečnických konstrukcí jednonásobný syntetický standardní</t>
  </si>
  <si>
    <t>2132789597</t>
  </si>
  <si>
    <t>https://podminky.urs.cz/item/CS_URS_2023_02/783317101</t>
  </si>
  <si>
    <t>784</t>
  </si>
  <si>
    <t>Dokončovací práce - malby a tapety</t>
  </si>
  <si>
    <t>43</t>
  </si>
  <si>
    <t>784111001</t>
  </si>
  <si>
    <t>Oprášení (ometení) podkladu v místnostech výšky do 3,80 m</t>
  </si>
  <si>
    <t>-1648453387</t>
  </si>
  <si>
    <t>https://podminky.urs.cz/item/CS_URS_2023_02/784111001</t>
  </si>
  <si>
    <t>44</t>
  </si>
  <si>
    <t>784181121</t>
  </si>
  <si>
    <t>Penetrace podkladu jednonásobná hloubková akrylátová bezbarvá v místnostech výšky do 3,80 m</t>
  </si>
  <si>
    <t>-2034098893</t>
  </si>
  <si>
    <t>https://podminky.urs.cz/item/CS_URS_2023_02/784181121</t>
  </si>
  <si>
    <t>45</t>
  </si>
  <si>
    <t>784211101</t>
  </si>
  <si>
    <t>Malby z malířských směsí oděruvzdorných za mokra dvojnásobné, bílé za mokra oděruvzdorné výborně v místnostech výšky do 3,80 m</t>
  </si>
  <si>
    <t>-392356876</t>
  </si>
  <si>
    <t>https://podminky.urs.cz/item/CS_URS_2023_02/784211101</t>
  </si>
  <si>
    <t xml:space="preserve"> výmalba 1.01,</t>
  </si>
  <si>
    <t>1.02 a1.03,</t>
  </si>
  <si>
    <t>stěny</t>
  </si>
  <si>
    <t>3*(22,3) "1.01</t>
  </si>
  <si>
    <t>3*(16,7) "1.02</t>
  </si>
  <si>
    <t>3*(20) "1.03</t>
  </si>
  <si>
    <t>3*0,3*(0,4*4) "m.č.1.02+1.06</t>
  </si>
  <si>
    <t>1*2 " m.č.1.04 - malba nové vyzdívky</t>
  </si>
  <si>
    <t>HZS</t>
  </si>
  <si>
    <t>Hodinové zúčtovací sazby</t>
  </si>
  <si>
    <t>46</t>
  </si>
  <si>
    <t>HZS2492</t>
  </si>
  <si>
    <t>Hodinové zúčtovací sazby profesí PSV zednické výpomoci a pomocné práce PSV pomocný dělník PSV</t>
  </si>
  <si>
    <t>hod</t>
  </si>
  <si>
    <t>512</t>
  </si>
  <si>
    <t>-1957874289</t>
  </si>
  <si>
    <t>https://podminky.urs.cz/item/CS_URS_2023_02/HZS2492</t>
  </si>
  <si>
    <t>stavební práce a přípomoce nezahrnuté ve výkazu výměr</t>
  </si>
  <si>
    <t xml:space="preserve">D.1.4. -  TECHNIKA PROSTŘEDÍ STAVEB</t>
  </si>
  <si>
    <t>Soupis:</t>
  </si>
  <si>
    <t>D.1.4.3 - VZT</t>
  </si>
  <si>
    <t xml:space="preserve">    751 - Vzduchotechnika</t>
  </si>
  <si>
    <t xml:space="preserve">      D1 - Třídy MŠ</t>
  </si>
  <si>
    <t xml:space="preserve">      D2 - Prádelna</t>
  </si>
  <si>
    <t xml:space="preserve">      D3 - Demontáže</t>
  </si>
  <si>
    <t xml:space="preserve">      D4 - Montážní materiál</t>
  </si>
  <si>
    <t xml:space="preserve">      D5 - Přesuny strojů, zařízení a potrubí, přidružené výkony </t>
  </si>
  <si>
    <t>751</t>
  </si>
  <si>
    <t>Vzduchotechnika</t>
  </si>
  <si>
    <t>D1</t>
  </si>
  <si>
    <t>Třídy MŠ</t>
  </si>
  <si>
    <t>01.001</t>
  </si>
  <si>
    <t>Rekuperační jednotka například TC35-R-EL12-B (provedení hrdel dle výkresu) Qpřív,odv=3000m3/h, 300Pa, ohřívač 12kW 400V (technické parametry dle přiložené nabídky) vč. typové regulace, ovladače, kouřového čidla, regulačních klapek se servopohonem, stříšky nad jednotku + prokabelování a uvedení do provozu</t>
  </si>
  <si>
    <t>01.002</t>
  </si>
  <si>
    <t>Tlumič hluku ctyrhranny 900x500xl=1m - 3x kulisa 150x500/l=1m</t>
  </si>
  <si>
    <t>01.003</t>
  </si>
  <si>
    <t>Tlumič hluku ctyrhranny 710x400xl=1m - 2x kulisa 150x400/l=1m</t>
  </si>
  <si>
    <t>01.004</t>
  </si>
  <si>
    <t>Regulační klapka 400x315 ruční</t>
  </si>
  <si>
    <t>01.005</t>
  </si>
  <si>
    <t>Regulační klapka 400x400 ruční</t>
  </si>
  <si>
    <t>01.006</t>
  </si>
  <si>
    <t>Kuchyňská digestoř NOP-1 2300x1000 v=450mm, vč. lapačů tuku a osvětlení</t>
  </si>
  <si>
    <t>01.007</t>
  </si>
  <si>
    <t>Kuchyňská digestoř NOP-1 2900x1000 v=450mm, vč. lapačů tuku a osvětlení</t>
  </si>
  <si>
    <t>01.008</t>
  </si>
  <si>
    <t>Tkaninová vyůstka DN315mm l=3m vč. příslušenství pro zavěšení</t>
  </si>
  <si>
    <t>01.009</t>
  </si>
  <si>
    <t>Mřížka na potrubí 500x500</t>
  </si>
  <si>
    <t>01.010</t>
  </si>
  <si>
    <t>Výfuková hlavice VH 500</t>
  </si>
  <si>
    <t>01.011</t>
  </si>
  <si>
    <t>Spiro potrubí pozink D 315 SAFE CLICK</t>
  </si>
  <si>
    <t>01.012</t>
  </si>
  <si>
    <t>Oblouk 90°- SPIRO 315 SAFE CLICK</t>
  </si>
  <si>
    <t>01.023</t>
  </si>
  <si>
    <t>do obvodu 1500 mm/ 80% tvar. sk.I pozink ON 12 0403</t>
  </si>
  <si>
    <t>01.024</t>
  </si>
  <si>
    <t>do obvodu 1890 mm/ 80% tvar. sk.I pozink ON 12 0403</t>
  </si>
  <si>
    <t>01.025</t>
  </si>
  <si>
    <t>do obvodu 2630 mm/ 70% tvar. sk.I pozink ON 12 0403</t>
  </si>
  <si>
    <t>01.026</t>
  </si>
  <si>
    <t>Tepelná izolce pryžová samolepící tl= 30mm potrubí označené na výkresu</t>
  </si>
  <si>
    <t>D2</t>
  </si>
  <si>
    <t>Prádelna</t>
  </si>
  <si>
    <t>02.001</t>
  </si>
  <si>
    <t>Ventilátor diagon.do kruh.potrubí napříkld TD-800/200 N 3V</t>
  </si>
  <si>
    <t>02.002</t>
  </si>
  <si>
    <t>Zpětná klapka RSK 200</t>
  </si>
  <si>
    <t>02.003</t>
  </si>
  <si>
    <t>Tlumic hluku MAA 200/600 ED</t>
  </si>
  <si>
    <t>02.004</t>
  </si>
  <si>
    <t>Vyústka NOVA A-1-2 400x150 R1</t>
  </si>
  <si>
    <t>02.005</t>
  </si>
  <si>
    <t>Spiro potrubí pozink D 200 SAFE</t>
  </si>
  <si>
    <t>02.006</t>
  </si>
  <si>
    <t>Oblouk 90°- SPIRO 200 SAFE</t>
  </si>
  <si>
    <t>02.007</t>
  </si>
  <si>
    <t>Odbočka jednostranná 90°- 200/200 SPIRO</t>
  </si>
  <si>
    <t>48</t>
  </si>
  <si>
    <t>02.009</t>
  </si>
  <si>
    <t>do obvodu 1050 mm/ 50% tvar. sk.I pozink ON 12 0403</t>
  </si>
  <si>
    <t>52</t>
  </si>
  <si>
    <t>D3</t>
  </si>
  <si>
    <t>Demontáže</t>
  </si>
  <si>
    <t>03.001</t>
  </si>
  <si>
    <t>Demontáže stávajícího potrubí a elementů, vč. ekologické likvidace</t>
  </si>
  <si>
    <t>54</t>
  </si>
  <si>
    <t>D4</t>
  </si>
  <si>
    <t>Montážní materiál</t>
  </si>
  <si>
    <t>Pol1</t>
  </si>
  <si>
    <t>Montážní, těsnící a spojovací material</t>
  </si>
  <si>
    <t>kg</t>
  </si>
  <si>
    <t>56</t>
  </si>
  <si>
    <t>D5</t>
  </si>
  <si>
    <t xml:space="preserve">Přesuny strojů, zařízení a potrubí, přidružené výkony </t>
  </si>
  <si>
    <t>Pol2</t>
  </si>
  <si>
    <t>Doprava na staveniště (3% z ceny dodávky)</t>
  </si>
  <si>
    <t>58</t>
  </si>
  <si>
    <t>Pol3</t>
  </si>
  <si>
    <t>Podíl přidružených výkonů (1,6 % z ceny montáže)</t>
  </si>
  <si>
    <t>60</t>
  </si>
  <si>
    <t>D.1.4.4 - Silnoproudá a slaboproudá elektrotechnika</t>
  </si>
  <si>
    <t xml:space="preserve">    741 - Elektroinstalace - silnoproud</t>
  </si>
  <si>
    <t xml:space="preserve">      D2 - Přípojka NN:</t>
  </si>
  <si>
    <t xml:space="preserve">      D3 - Rozvodnice R-VZT:</t>
  </si>
  <si>
    <t xml:space="preserve">      D4 - Ostatní technologie:</t>
  </si>
  <si>
    <t xml:space="preserve">      D5 - Kabeláž:</t>
  </si>
  <si>
    <t>OST - Ostatní</t>
  </si>
  <si>
    <t>741</t>
  </si>
  <si>
    <t>Elektroinstalace - silnoproud</t>
  </si>
  <si>
    <t>Přípojka NN:</t>
  </si>
  <si>
    <t>Pol4</t>
  </si>
  <si>
    <t>Úprava ve stávajícím rozvaděči v m.č. 1.08, jistič 3x50A, průchodka</t>
  </si>
  <si>
    <t>Pol5</t>
  </si>
  <si>
    <t>CYKY-J 4x16</t>
  </si>
  <si>
    <t>Pol6</t>
  </si>
  <si>
    <t>H07V-U 16zž</t>
  </si>
  <si>
    <t>Pol7</t>
  </si>
  <si>
    <t>Vkládací lišta 40x40, vč.uchycení</t>
  </si>
  <si>
    <t>Pol8</t>
  </si>
  <si>
    <t>Pomocné stavební práce, sekání drážky 2m, vč.zapravení do původního stavu</t>
  </si>
  <si>
    <t>Pol9</t>
  </si>
  <si>
    <t>Drobný elektromateriál</t>
  </si>
  <si>
    <t>Rozvodnice R-VZT:</t>
  </si>
  <si>
    <t>Pol10</t>
  </si>
  <si>
    <t>R-VZT - na omítku, ocelový, montáž</t>
  </si>
  <si>
    <t>Pol11</t>
  </si>
  <si>
    <t>R-VZT – jističe, chrániče, lišty, svorkovnice, časové rele, propojky, apod.</t>
  </si>
  <si>
    <t>Pol12</t>
  </si>
  <si>
    <t>Drobný elektroinstalační materiál</t>
  </si>
  <si>
    <t>Ostatní technologie:</t>
  </si>
  <si>
    <t>Pol13</t>
  </si>
  <si>
    <t>Zapojení rekuperační jednotky, pospojení</t>
  </si>
  <si>
    <t>Pol14</t>
  </si>
  <si>
    <t>Zapojení ventilátoru</t>
  </si>
  <si>
    <t>Kabeláž:</t>
  </si>
  <si>
    <t>Pol15</t>
  </si>
  <si>
    <t>Vkládací lišta 20x20, vč.uchycení</t>
  </si>
  <si>
    <t>Pol16</t>
  </si>
  <si>
    <t>CYKY J5x10</t>
  </si>
  <si>
    <t>Pol17</t>
  </si>
  <si>
    <t>CYKY J3x2,5</t>
  </si>
  <si>
    <t>Pol18</t>
  </si>
  <si>
    <t>H07V-U 10zž</t>
  </si>
  <si>
    <t>Pol19</t>
  </si>
  <si>
    <t>Drobné zednické práce</t>
  </si>
  <si>
    <t>Pol20</t>
  </si>
  <si>
    <t>Pol21</t>
  </si>
  <si>
    <t>Průraz zdivem, tloušťka do 30cm</t>
  </si>
  <si>
    <t>OST</t>
  </si>
  <si>
    <t>Ostatní</t>
  </si>
  <si>
    <t>Pol22</t>
  </si>
  <si>
    <t>Oživení, měření, doprava</t>
  </si>
  <si>
    <t>Pol23</t>
  </si>
  <si>
    <t>Revize</t>
  </si>
  <si>
    <t>Pol24</t>
  </si>
  <si>
    <t>Dokumentace skutečného provedení</t>
  </si>
  <si>
    <t>Pol25</t>
  </si>
  <si>
    <t>Dokumentace Zhotovitele</t>
  </si>
  <si>
    <t>00 - VON - Vedlější a ostatní náklady stavby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</si>
  <si>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</si>
  <si>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</si>
  <si>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</si>
  <si>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</si>
  <si>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</si>
  <si>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</si>
  <si>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</si>
  <si>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</si>
  <si>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</si>
  <si>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1024</t>
  </si>
  <si>
    <t>-430277974</t>
  </si>
  <si>
    <t>https://podminky.urs.cz/item/CS_URS_2023_02/030001000</t>
  </si>
  <si>
    <t>VRN4</t>
  </si>
  <si>
    <t>Inženýrská činnost</t>
  </si>
  <si>
    <t>045203000</t>
  </si>
  <si>
    <t>Kompletační činnost</t>
  </si>
  <si>
    <t>921695329</t>
  </si>
  <si>
    <t>https://podminky.urs.cz/item/CS_URS_2023_02/045203000</t>
  </si>
  <si>
    <t>045303000</t>
  </si>
  <si>
    <t>Koordinační činnost</t>
  </si>
  <si>
    <t>506165037</t>
  </si>
  <si>
    <t>https://podminky.urs.cz/item/CS_URS_2023_02/045303000</t>
  </si>
  <si>
    <t>VRN7</t>
  </si>
  <si>
    <t>Provozní vlivy</t>
  </si>
  <si>
    <t>070001000</t>
  </si>
  <si>
    <t>-162061152</t>
  </si>
  <si>
    <t>https://podminky.urs.cz/item/CS_URS_2023_02/070001000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</si>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</sst>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0271071" TargetMode="External" /><Relationship Id="rId2" Type="http://schemas.openxmlformats.org/officeDocument/2006/relationships/hyperlink" Target="https://podminky.urs.cz/item/CS_URS_2023_02/317234410" TargetMode="External" /><Relationship Id="rId3" Type="http://schemas.openxmlformats.org/officeDocument/2006/relationships/hyperlink" Target="https://podminky.urs.cz/item/CS_URS_2023_02/317944321" TargetMode="External" /><Relationship Id="rId4" Type="http://schemas.openxmlformats.org/officeDocument/2006/relationships/hyperlink" Target="https://podminky.urs.cz/item/CS_URS_2023_02/340271025" TargetMode="External" /><Relationship Id="rId5" Type="http://schemas.openxmlformats.org/officeDocument/2006/relationships/hyperlink" Target="https://podminky.urs.cz/item/CS_URS_2023_02/413232211" TargetMode="External" /><Relationship Id="rId6" Type="http://schemas.openxmlformats.org/officeDocument/2006/relationships/hyperlink" Target="https://podminky.urs.cz/item/CS_URS_2023_02/612315225" TargetMode="External" /><Relationship Id="rId7" Type="http://schemas.openxmlformats.org/officeDocument/2006/relationships/hyperlink" Target="https://podminky.urs.cz/item/CS_URS_2023_02/612325302" TargetMode="External" /><Relationship Id="rId8" Type="http://schemas.openxmlformats.org/officeDocument/2006/relationships/hyperlink" Target="https://podminky.urs.cz/item/CS_URS_2023_02/619995001" TargetMode="External" /><Relationship Id="rId9" Type="http://schemas.openxmlformats.org/officeDocument/2006/relationships/hyperlink" Target="https://podminky.urs.cz/item/CS_URS_2023_02/622525105" TargetMode="External" /><Relationship Id="rId10" Type="http://schemas.openxmlformats.org/officeDocument/2006/relationships/hyperlink" Target="https://podminky.urs.cz/item/CS_URS_2023_02/631311131" TargetMode="External" /><Relationship Id="rId11" Type="http://schemas.openxmlformats.org/officeDocument/2006/relationships/hyperlink" Target="https://podminky.urs.cz/item/CS_URS_2023_02/642945111" TargetMode="External" /><Relationship Id="rId12" Type="http://schemas.openxmlformats.org/officeDocument/2006/relationships/hyperlink" Target="https://podminky.urs.cz/item/CS_URS_2023_02/949101111" TargetMode="External" /><Relationship Id="rId13" Type="http://schemas.openxmlformats.org/officeDocument/2006/relationships/hyperlink" Target="https://podminky.urs.cz/item/CS_URS_2023_02/952901111" TargetMode="External" /><Relationship Id="rId14" Type="http://schemas.openxmlformats.org/officeDocument/2006/relationships/hyperlink" Target="https://podminky.urs.cz/item/CS_URS_2023_02/962022390" TargetMode="External" /><Relationship Id="rId15" Type="http://schemas.openxmlformats.org/officeDocument/2006/relationships/hyperlink" Target="https://podminky.urs.cz/item/CS_URS_2023_02/968062355" TargetMode="External" /><Relationship Id="rId16" Type="http://schemas.openxmlformats.org/officeDocument/2006/relationships/hyperlink" Target="https://podminky.urs.cz/item/CS_URS_2023_02/968072455" TargetMode="External" /><Relationship Id="rId17" Type="http://schemas.openxmlformats.org/officeDocument/2006/relationships/hyperlink" Target="https://podminky.urs.cz/item/CS_URS_2023_02/971033441" TargetMode="External" /><Relationship Id="rId18" Type="http://schemas.openxmlformats.org/officeDocument/2006/relationships/hyperlink" Target="https://podminky.urs.cz/item/CS_URS_2023_02/971033621" TargetMode="External" /><Relationship Id="rId19" Type="http://schemas.openxmlformats.org/officeDocument/2006/relationships/hyperlink" Target="https://podminky.urs.cz/item/CS_URS_2023_02/974031664" TargetMode="External" /><Relationship Id="rId20" Type="http://schemas.openxmlformats.org/officeDocument/2006/relationships/hyperlink" Target="https://podminky.urs.cz/item/CS_URS_2023_02/997013501" TargetMode="External" /><Relationship Id="rId21" Type="http://schemas.openxmlformats.org/officeDocument/2006/relationships/hyperlink" Target="https://podminky.urs.cz/item/CS_URS_2023_02/997013509" TargetMode="External" /><Relationship Id="rId22" Type="http://schemas.openxmlformats.org/officeDocument/2006/relationships/hyperlink" Target="https://podminky.urs.cz/item/CS_URS_2023_02/997013631" TargetMode="External" /><Relationship Id="rId23" Type="http://schemas.openxmlformats.org/officeDocument/2006/relationships/hyperlink" Target="https://podminky.urs.cz/item/CS_URS_2023_02/998017001" TargetMode="External" /><Relationship Id="rId24" Type="http://schemas.openxmlformats.org/officeDocument/2006/relationships/hyperlink" Target="https://podminky.urs.cz/item/CS_URS_2023_02/764002851" TargetMode="External" /><Relationship Id="rId25" Type="http://schemas.openxmlformats.org/officeDocument/2006/relationships/hyperlink" Target="https://podminky.urs.cz/item/CS_URS_2023_02/764216602" TargetMode="External" /><Relationship Id="rId26" Type="http://schemas.openxmlformats.org/officeDocument/2006/relationships/hyperlink" Target="https://podminky.urs.cz/item/CS_URS_2023_02/764216665" TargetMode="External" /><Relationship Id="rId27" Type="http://schemas.openxmlformats.org/officeDocument/2006/relationships/hyperlink" Target="https://podminky.urs.cz/item/CS_URS_2023_02/998764101" TargetMode="External" /><Relationship Id="rId28" Type="http://schemas.openxmlformats.org/officeDocument/2006/relationships/hyperlink" Target="https://podminky.urs.cz/item/CS_URS_2023_02/766441811" TargetMode="External" /><Relationship Id="rId29" Type="http://schemas.openxmlformats.org/officeDocument/2006/relationships/hyperlink" Target="https://podminky.urs.cz/item/CS_URS_2023_02/766660021" TargetMode="External" /><Relationship Id="rId30" Type="http://schemas.openxmlformats.org/officeDocument/2006/relationships/hyperlink" Target="https://podminky.urs.cz/item/CS_URS_2023_02/766660717" TargetMode="External" /><Relationship Id="rId31" Type="http://schemas.openxmlformats.org/officeDocument/2006/relationships/hyperlink" Target="https://podminky.urs.cz/item/CS_URS_2023_02/766660728" TargetMode="External" /><Relationship Id="rId32" Type="http://schemas.openxmlformats.org/officeDocument/2006/relationships/hyperlink" Target="https://podminky.urs.cz/item/CS_URS_2023_02/766660729" TargetMode="External" /><Relationship Id="rId33" Type="http://schemas.openxmlformats.org/officeDocument/2006/relationships/hyperlink" Target="https://podminky.urs.cz/item/CS_URS_2023_02/998766101" TargetMode="External" /><Relationship Id="rId34" Type="http://schemas.openxmlformats.org/officeDocument/2006/relationships/hyperlink" Target="https://podminky.urs.cz/item/CS_URS_2023_02/783301313" TargetMode="External" /><Relationship Id="rId35" Type="http://schemas.openxmlformats.org/officeDocument/2006/relationships/hyperlink" Target="https://podminky.urs.cz/item/CS_URS_2023_02/783314201" TargetMode="External" /><Relationship Id="rId36" Type="http://schemas.openxmlformats.org/officeDocument/2006/relationships/hyperlink" Target="https://podminky.urs.cz/item/CS_URS_2023_02/783315101" TargetMode="External" /><Relationship Id="rId37" Type="http://schemas.openxmlformats.org/officeDocument/2006/relationships/hyperlink" Target="https://podminky.urs.cz/item/CS_URS_2023_02/783317101" TargetMode="External" /><Relationship Id="rId38" Type="http://schemas.openxmlformats.org/officeDocument/2006/relationships/hyperlink" Target="https://podminky.urs.cz/item/CS_URS_2023_02/784111001" TargetMode="External" /><Relationship Id="rId39" Type="http://schemas.openxmlformats.org/officeDocument/2006/relationships/hyperlink" Target="https://podminky.urs.cz/item/CS_URS_2023_02/784181121" TargetMode="External" /><Relationship Id="rId40" Type="http://schemas.openxmlformats.org/officeDocument/2006/relationships/hyperlink" Target="https://podminky.urs.cz/item/CS_URS_2023_02/784211101" TargetMode="External" /><Relationship Id="rId41" Type="http://schemas.openxmlformats.org/officeDocument/2006/relationships/hyperlink" Target="https://podminky.urs.cz/item/CS_URS_2023_02/HZS2492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30001000" TargetMode="External" /><Relationship Id="rId2" Type="http://schemas.openxmlformats.org/officeDocument/2006/relationships/hyperlink" Target="https://podminky.urs.cz/item/CS_URS_2023_02/045203000" TargetMode="External" /><Relationship Id="rId3" Type="http://schemas.openxmlformats.org/officeDocument/2006/relationships/hyperlink" Target="https://podminky.urs.cz/item/CS_URS_2023_02/045303000" TargetMode="External" /><Relationship Id="rId4" Type="http://schemas.openxmlformats.org/officeDocument/2006/relationships/hyperlink" Target="https://podminky.urs.cz/item/CS_URS_2023_02/070001000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_23063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VZT v OBJEKTU KUCHYNĚ - v objektu SO 03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p.č. 2401/22, 2401/23, k.ú. Doubravka 722 667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13. 7. 2023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MŠ pro zrakově postiž. a vady řeči, Lazaretní 25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ROUND(AG55+AG56+AG59,2)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ROUND(AS55+AS56+AS59,2)</f>
        <v>0</v>
      </c>
      <c r="AT54" s="107">
        <f>ROUND(SUM(AV54:AW54),2)</f>
        <v>0</v>
      </c>
      <c r="AU54" s="108">
        <f>ROUND(AU55+AU56+AU59,5)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ROUND(AZ55+AZ56+AZ59,2)</f>
        <v>0</v>
      </c>
      <c r="BA54" s="107">
        <f>ROUND(BA55+BA56+BA59,2)</f>
        <v>0</v>
      </c>
      <c r="BB54" s="107">
        <f>ROUND(BB55+BB56+BB59,2)</f>
        <v>0</v>
      </c>
      <c r="BC54" s="107">
        <f>ROUND(BC55+BC56+BC59,2)</f>
        <v>0</v>
      </c>
      <c r="BD54" s="109">
        <f>ROUND(BD55+BD56+BD59,2)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4.7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'D.1.1. - ARCHITEKTONICKO-...'!J30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'D.1.1. - ARCHITEKTONICKO-...'!P92</f>
        <v>0</v>
      </c>
      <c r="AV55" s="121">
        <f>'D.1.1. - ARCHITEKTONICKO-...'!J33</f>
        <v>0</v>
      </c>
      <c r="AW55" s="121">
        <f>'D.1.1. - ARCHITEKTONICKO-...'!J34</f>
        <v>0</v>
      </c>
      <c r="AX55" s="121">
        <f>'D.1.1. - ARCHITEKTONICKO-...'!J35</f>
        <v>0</v>
      </c>
      <c r="AY55" s="121">
        <f>'D.1.1. - ARCHITEKTONICKO-...'!J36</f>
        <v>0</v>
      </c>
      <c r="AZ55" s="121">
        <f>'D.1.1. - ARCHITEKTONICKO-...'!F33</f>
        <v>0</v>
      </c>
      <c r="BA55" s="121">
        <f>'D.1.1. - ARCHITEKTONICKO-...'!F34</f>
        <v>0</v>
      </c>
      <c r="BB55" s="121">
        <f>'D.1.1. - ARCHITEKTONICKO-...'!F35</f>
        <v>0</v>
      </c>
      <c r="BC55" s="121">
        <f>'D.1.1. - ARCHITEKTONICKO-...'!F36</f>
        <v>0</v>
      </c>
      <c r="BD55" s="123">
        <f>'D.1.1. - ARCHITEKTONICKO-...'!F37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7"/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25">
        <f>ROUND(SUM(AG57:AG58),2)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f>ROUND(SUM(AS57:AS58),2)</f>
        <v>0</v>
      </c>
      <c r="AT56" s="121">
        <f>ROUND(SUM(AV56:AW56),2)</f>
        <v>0</v>
      </c>
      <c r="AU56" s="122">
        <f>ROUND(SUM(AU57:AU58),5)</f>
        <v>0</v>
      </c>
      <c r="AV56" s="121">
        <f>ROUND(AZ56*L29,2)</f>
        <v>0</v>
      </c>
      <c r="AW56" s="121">
        <f>ROUND(BA56*L30,2)</f>
        <v>0</v>
      </c>
      <c r="AX56" s="121">
        <f>ROUND(BB56*L29,2)</f>
        <v>0</v>
      </c>
      <c r="AY56" s="121">
        <f>ROUND(BC56*L30,2)</f>
        <v>0</v>
      </c>
      <c r="AZ56" s="121">
        <f>ROUND(SUM(AZ57:AZ58),2)</f>
        <v>0</v>
      </c>
      <c r="BA56" s="121">
        <f>ROUND(SUM(BA57:BA58),2)</f>
        <v>0</v>
      </c>
      <c r="BB56" s="121">
        <f>ROUND(SUM(BB57:BB58),2)</f>
        <v>0</v>
      </c>
      <c r="BC56" s="121">
        <f>ROUND(SUM(BC57:BC58),2)</f>
        <v>0</v>
      </c>
      <c r="BD56" s="123">
        <f>ROUND(SUM(BD57:BD58),2)</f>
        <v>0</v>
      </c>
      <c r="BE56" s="7"/>
      <c r="BS56" s="124" t="s">
        <v>70</v>
      </c>
      <c r="BT56" s="124" t="s">
        <v>79</v>
      </c>
      <c r="BU56" s="124" t="s">
        <v>72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4" customFormat="1" ht="16.5" customHeight="1">
      <c r="A57" s="112" t="s">
        <v>75</v>
      </c>
      <c r="B57" s="64"/>
      <c r="C57" s="126"/>
      <c r="D57" s="126"/>
      <c r="E57" s="127" t="s">
        <v>85</v>
      </c>
      <c r="F57" s="127"/>
      <c r="G57" s="127"/>
      <c r="H57" s="127"/>
      <c r="I57" s="127"/>
      <c r="J57" s="126"/>
      <c r="K57" s="127" t="s">
        <v>86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'D.1.4.3 - VZT'!J32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87</v>
      </c>
      <c r="AR57" s="66"/>
      <c r="AS57" s="130">
        <v>0</v>
      </c>
      <c r="AT57" s="131">
        <f>ROUND(SUM(AV57:AW57),2)</f>
        <v>0</v>
      </c>
      <c r="AU57" s="132">
        <f>'D.1.4.3 - VZT'!P92</f>
        <v>0</v>
      </c>
      <c r="AV57" s="131">
        <f>'D.1.4.3 - VZT'!J35</f>
        <v>0</v>
      </c>
      <c r="AW57" s="131">
        <f>'D.1.4.3 - VZT'!J36</f>
        <v>0</v>
      </c>
      <c r="AX57" s="131">
        <f>'D.1.4.3 - VZT'!J37</f>
        <v>0</v>
      </c>
      <c r="AY57" s="131">
        <f>'D.1.4.3 - VZT'!J38</f>
        <v>0</v>
      </c>
      <c r="AZ57" s="131">
        <f>'D.1.4.3 - VZT'!F35</f>
        <v>0</v>
      </c>
      <c r="BA57" s="131">
        <f>'D.1.4.3 - VZT'!F36</f>
        <v>0</v>
      </c>
      <c r="BB57" s="131">
        <f>'D.1.4.3 - VZT'!F37</f>
        <v>0</v>
      </c>
      <c r="BC57" s="131">
        <f>'D.1.4.3 - VZT'!F38</f>
        <v>0</v>
      </c>
      <c r="BD57" s="133">
        <f>'D.1.4.3 - VZT'!F39</f>
        <v>0</v>
      </c>
      <c r="BE57" s="4"/>
      <c r="BT57" s="134" t="s">
        <v>81</v>
      </c>
      <c r="BV57" s="134" t="s">
        <v>73</v>
      </c>
      <c r="BW57" s="134" t="s">
        <v>88</v>
      </c>
      <c r="BX57" s="134" t="s">
        <v>84</v>
      </c>
      <c r="CL57" s="134" t="s">
        <v>19</v>
      </c>
    </row>
    <row r="58" s="4" customFormat="1" ht="16.5" customHeight="1">
      <c r="A58" s="112" t="s">
        <v>75</v>
      </c>
      <c r="B58" s="64"/>
      <c r="C58" s="126"/>
      <c r="D58" s="126"/>
      <c r="E58" s="127" t="s">
        <v>89</v>
      </c>
      <c r="F58" s="127"/>
      <c r="G58" s="127"/>
      <c r="H58" s="127"/>
      <c r="I58" s="127"/>
      <c r="J58" s="126"/>
      <c r="K58" s="127" t="s">
        <v>90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'D.1.4.4 - Silnoproudá a s...'!J32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87</v>
      </c>
      <c r="AR58" s="66"/>
      <c r="AS58" s="130">
        <v>0</v>
      </c>
      <c r="AT58" s="131">
        <f>ROUND(SUM(AV58:AW58),2)</f>
        <v>0</v>
      </c>
      <c r="AU58" s="132">
        <f>'D.1.4.4 - Silnoproudá a s...'!P92</f>
        <v>0</v>
      </c>
      <c r="AV58" s="131">
        <f>'D.1.4.4 - Silnoproudá a s...'!J35</f>
        <v>0</v>
      </c>
      <c r="AW58" s="131">
        <f>'D.1.4.4 - Silnoproudá a s...'!J36</f>
        <v>0</v>
      </c>
      <c r="AX58" s="131">
        <f>'D.1.4.4 - Silnoproudá a s...'!J37</f>
        <v>0</v>
      </c>
      <c r="AY58" s="131">
        <f>'D.1.4.4 - Silnoproudá a s...'!J38</f>
        <v>0</v>
      </c>
      <c r="AZ58" s="131">
        <f>'D.1.4.4 - Silnoproudá a s...'!F35</f>
        <v>0</v>
      </c>
      <c r="BA58" s="131">
        <f>'D.1.4.4 - Silnoproudá a s...'!F36</f>
        <v>0</v>
      </c>
      <c r="BB58" s="131">
        <f>'D.1.4.4 - Silnoproudá a s...'!F37</f>
        <v>0</v>
      </c>
      <c r="BC58" s="131">
        <f>'D.1.4.4 - Silnoproudá a s...'!F38</f>
        <v>0</v>
      </c>
      <c r="BD58" s="133">
        <f>'D.1.4.4 - Silnoproudá a s...'!F39</f>
        <v>0</v>
      </c>
      <c r="BE58" s="4"/>
      <c r="BT58" s="134" t="s">
        <v>81</v>
      </c>
      <c r="BV58" s="134" t="s">
        <v>73</v>
      </c>
      <c r="BW58" s="134" t="s">
        <v>91</v>
      </c>
      <c r="BX58" s="134" t="s">
        <v>84</v>
      </c>
      <c r="CL58" s="134" t="s">
        <v>19</v>
      </c>
    </row>
    <row r="59" s="7" customFormat="1" ht="24.75" customHeight="1">
      <c r="A59" s="112" t="s">
        <v>75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'00 - VON - Vedlější a ost...'!J30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35">
        <v>0</v>
      </c>
      <c r="AT59" s="136">
        <f>ROUND(SUM(AV59:AW59),2)</f>
        <v>0</v>
      </c>
      <c r="AU59" s="137">
        <f>'00 - VON - Vedlější a ost...'!P83</f>
        <v>0</v>
      </c>
      <c r="AV59" s="136">
        <f>'00 - VON - Vedlější a ost...'!J33</f>
        <v>0</v>
      </c>
      <c r="AW59" s="136">
        <f>'00 - VON - Vedlější a ost...'!J34</f>
        <v>0</v>
      </c>
      <c r="AX59" s="136">
        <f>'00 - VON - Vedlější a ost...'!J35</f>
        <v>0</v>
      </c>
      <c r="AY59" s="136">
        <f>'00 - VON - Vedlější a ost...'!J36</f>
        <v>0</v>
      </c>
      <c r="AZ59" s="136">
        <f>'00 - VON - Vedlější a ost...'!F33</f>
        <v>0</v>
      </c>
      <c r="BA59" s="136">
        <f>'00 - VON - Vedlější a ost...'!F34</f>
        <v>0</v>
      </c>
      <c r="BB59" s="136">
        <f>'00 - VON - Vedlější a ost...'!F35</f>
        <v>0</v>
      </c>
      <c r="BC59" s="136">
        <f>'00 - VON - Vedlější a ost...'!F36</f>
        <v>0</v>
      </c>
      <c r="BD59" s="138">
        <f>'00 - VON - Vedlější a ost...'!F37</f>
        <v>0</v>
      </c>
      <c r="BE59" s="7"/>
      <c r="BT59" s="124" t="s">
        <v>79</v>
      </c>
      <c r="BV59" s="124" t="s">
        <v>73</v>
      </c>
      <c r="BW59" s="124" t="s">
        <v>94</v>
      </c>
      <c r="BX59" s="124" t="s">
        <v>5</v>
      </c>
      <c r="CL59" s="124" t="s">
        <v>19</v>
      </c>
      <c r="CM59" s="124" t="s">
        <v>81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ZyBrJvAx2+5PSGBAxjjKuaAKlo8+Xo4Key1Fx6hRNf3CHT2MkMwNN975ROEygCiJPTQZv/vNCTZkkUr8RdpM3g==" hashValue="gMRrK2TzoYYYCedUXEjtl9YNedPSHr/8qKRHinz9BC66hVjjjThdoinkrryiMkd/tng7n9U8ic00xWTuIuimJ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D.1.1. - ARCHITEKTONICKO-...'!C2" display="/"/>
    <hyperlink ref="A57" location="'D.1.4.3 - VZT'!C2" display="/"/>
    <hyperlink ref="A58" location="'D.1.4.4 - Silnoproudá a s...'!C2" display="/"/>
    <hyperlink ref="A59" location="'00 - VON - Vedlější a o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VZT v OBJEKTU KUCHYNĚ - v objektu SO 03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13. 7. 2023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ROUND(J92,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ROUND((SUM(BE92:BE319)),  2)</f>
        <v>0</v>
      </c>
      <c r="G33" s="39"/>
      <c r="H33" s="39"/>
      <c r="I33" s="158">
        <v>0.20999999999999999</v>
      </c>
      <c r="J33" s="157">
        <f>ROUND(((SUM(BE92:BE319))*I33),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ROUND((SUM(BF92:BF319)),  2)</f>
        <v>0</v>
      </c>
      <c r="G34" s="39"/>
      <c r="H34" s="39"/>
      <c r="I34" s="158">
        <v>0.14999999999999999</v>
      </c>
      <c r="J34" s="157">
        <f>ROUND(((SUM(BF92:BF319))*I34),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ROUND((SUM(BG92:BG319)),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ROUND((SUM(BH92:BH319)),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ROUND((SUM(BI92:BI319)),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REKONSTRUKCE VZT v OBJEKTU KUCHYNĚ - v objektu SO 03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D.1.1. - ARCHITEKTONICKO-STAVEBNÍ ŘEŠENÍ (ASŘ)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p.č. 2401/22, 2401/23, k.ú. Doubravka 722 667</v>
      </c>
      <c r="G52" s="41"/>
      <c r="H52" s="41"/>
      <c r="I52" s="33" t="s">
        <v>23</v>
      </c>
      <c r="J52" s="73" t="str">
        <f>IF(J12="","",J12)</f>
        <v>13. 7. 2023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MŠ pro zrakově postiž. a vady řeči, Lazaretní 25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99</v>
      </c>
      <c r="D57" s="172"/>
      <c r="E57" s="172"/>
      <c r="F57" s="172"/>
      <c r="G57" s="172"/>
      <c r="H57" s="172"/>
      <c r="I57" s="172"/>
      <c r="J57" s="173" t="s">
        <v>100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75"/>
      <c r="C60" s="176"/>
      <c r="D60" s="177" t="s">
        <v>102</v>
      </c>
      <c r="E60" s="178"/>
      <c r="F60" s="178"/>
      <c r="G60" s="178"/>
      <c r="H60" s="178"/>
      <c r="I60" s="178"/>
      <c r="J60" s="179">
        <f>J93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103</v>
      </c>
      <c r="E61" s="183"/>
      <c r="F61" s="183"/>
      <c r="G61" s="183"/>
      <c r="H61" s="183"/>
      <c r="I61" s="183"/>
      <c r="J61" s="184">
        <f>J94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104</v>
      </c>
      <c r="E62" s="183"/>
      <c r="F62" s="183"/>
      <c r="G62" s="183"/>
      <c r="H62" s="183"/>
      <c r="I62" s="183"/>
      <c r="J62" s="184">
        <f>J120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105</v>
      </c>
      <c r="E63" s="183"/>
      <c r="F63" s="183"/>
      <c r="G63" s="183"/>
      <c r="H63" s="183"/>
      <c r="I63" s="183"/>
      <c r="J63" s="184">
        <f>J129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106</v>
      </c>
      <c r="E64" s="183"/>
      <c r="F64" s="183"/>
      <c r="G64" s="183"/>
      <c r="H64" s="183"/>
      <c r="I64" s="183"/>
      <c r="J64" s="184">
        <f>J168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107</v>
      </c>
      <c r="E65" s="183"/>
      <c r="F65" s="183"/>
      <c r="G65" s="183"/>
      <c r="H65" s="183"/>
      <c r="I65" s="183"/>
      <c r="J65" s="184">
        <f>J218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108</v>
      </c>
      <c r="E66" s="183"/>
      <c r="F66" s="183"/>
      <c r="G66" s="183"/>
      <c r="H66" s="183"/>
      <c r="I66" s="183"/>
      <c r="J66" s="184">
        <f>J226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109</v>
      </c>
      <c r="E67" s="178"/>
      <c r="F67" s="178"/>
      <c r="G67" s="178"/>
      <c r="H67" s="178"/>
      <c r="I67" s="178"/>
      <c r="J67" s="179">
        <f>J229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1"/>
      <c r="C68" s="126"/>
      <c r="D68" s="182" t="s">
        <v>110</v>
      </c>
      <c r="E68" s="183"/>
      <c r="F68" s="183"/>
      <c r="G68" s="183"/>
      <c r="H68" s="183"/>
      <c r="I68" s="183"/>
      <c r="J68" s="184">
        <f>J230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111</v>
      </c>
      <c r="E69" s="183"/>
      <c r="F69" s="183"/>
      <c r="G69" s="183"/>
      <c r="H69" s="183"/>
      <c r="I69" s="183"/>
      <c r="J69" s="184">
        <f>J243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112</v>
      </c>
      <c r="E70" s="183"/>
      <c r="F70" s="183"/>
      <c r="G70" s="183"/>
      <c r="H70" s="183"/>
      <c r="I70" s="183"/>
      <c r="J70" s="184">
        <f>J265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113</v>
      </c>
      <c r="E71" s="183"/>
      <c r="F71" s="183"/>
      <c r="G71" s="183"/>
      <c r="H71" s="183"/>
      <c r="I71" s="183"/>
      <c r="J71" s="184">
        <f>J290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5"/>
      <c r="C72" s="176"/>
      <c r="D72" s="177" t="s">
        <v>114</v>
      </c>
      <c r="E72" s="178"/>
      <c r="F72" s="178"/>
      <c r="G72" s="178"/>
      <c r="H72" s="178"/>
      <c r="I72" s="178"/>
      <c r="J72" s="179">
        <f>J315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115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REKONSTRUKCE VZT v OBJEKTU KUCHYNĚ - v objektu SO 03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D.1.1. - ARCHITEKTONICKO-STAVEBNÍ ŘEŠENÍ (ASŘ)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p.č. 2401/22, 2401/23, k.ú. Doubravka 722 667</v>
      </c>
      <c r="G86" s="41"/>
      <c r="H86" s="41"/>
      <c r="I86" s="33" t="s">
        <v>23</v>
      </c>
      <c r="J86" s="73" t="str">
        <f>IF(J12="","",J12)</f>
        <v>13. 7. 2023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MŠ pro zrakově postiž. a vady řeči, Lazaretní 25</v>
      </c>
      <c r="G88" s="41"/>
      <c r="H88" s="41"/>
      <c r="I88" s="33" t="s">
        <v>31</v>
      </c>
      <c r="J88" s="37" t="str">
        <f>E21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116</v>
      </c>
      <c r="D91" s="189" t="s">
        <v>56</v>
      </c>
      <c r="E91" s="189" t="s">
        <v>52</v>
      </c>
      <c r="F91" s="189" t="s">
        <v>53</v>
      </c>
      <c r="G91" s="189" t="s">
        <v>117</v>
      </c>
      <c r="H91" s="189" t="s">
        <v>118</v>
      </c>
      <c r="I91" s="189" t="s">
        <v>119</v>
      </c>
      <c r="J91" s="189" t="s">
        <v>100</v>
      </c>
      <c r="K91" s="190" t="s">
        <v>120</v>
      </c>
      <c r="L91" s="191"/>
      <c r="M91" s="93" t="s">
        <v>19</v>
      </c>
      <c r="N91" s="94" t="s">
        <v>41</v>
      </c>
      <c r="O91" s="94" t="s">
        <v>121</v>
      </c>
      <c r="P91" s="94" t="s">
        <v>122</v>
      </c>
      <c r="Q91" s="94" t="s">
        <v>123</v>
      </c>
      <c r="R91" s="94" t="s">
        <v>124</v>
      </c>
      <c r="S91" s="94" t="s">
        <v>125</v>
      </c>
      <c r="T91" s="95" t="s">
        <v>126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127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P93+P229+P315</f>
        <v>0</v>
      </c>
      <c r="Q92" s="97"/>
      <c r="R92" s="194">
        <f>R93+R229+R315</f>
        <v>2.9854506400000003</v>
      </c>
      <c r="S92" s="97"/>
      <c r="T92" s="195">
        <f>T93+T229+T315</f>
        <v>3.3717429999999999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101</v>
      </c>
      <c r="BK92" s="196">
        <f>BK93+BK229+BK315</f>
        <v>0</v>
      </c>
    </row>
    <row r="93" s="12" customFormat="1" ht="25.92" customHeight="1">
      <c r="A93" s="12"/>
      <c r="B93" s="197"/>
      <c r="C93" s="198"/>
      <c r="D93" s="199" t="s">
        <v>70</v>
      </c>
      <c r="E93" s="200" t="s">
        <v>128</v>
      </c>
      <c r="F93" s="200" t="s">
        <v>129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P94+P120+P129+P168+P218+P226</f>
        <v>0</v>
      </c>
      <c r="Q93" s="205"/>
      <c r="R93" s="206">
        <f>R94+R120+R129+R168+R218+R226</f>
        <v>2.8506534000000001</v>
      </c>
      <c r="S93" s="205"/>
      <c r="T93" s="207">
        <f>T94+T120+T129+T168+T218+T226</f>
        <v>3.3672399999999998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79</v>
      </c>
      <c r="AT93" s="209" t="s">
        <v>70</v>
      </c>
      <c r="AU93" s="209" t="s">
        <v>71</v>
      </c>
      <c r="AY93" s="208" t="s">
        <v>130</v>
      </c>
      <c r="BK93" s="210">
        <f>BK94+BK120+BK129+BK168+BK218+BK226</f>
        <v>0</v>
      </c>
    </row>
    <row r="94" s="12" customFormat="1" ht="22.8" customHeight="1">
      <c r="A94" s="12"/>
      <c r="B94" s="197"/>
      <c r="C94" s="198"/>
      <c r="D94" s="199" t="s">
        <v>70</v>
      </c>
      <c r="E94" s="211" t="s">
        <v>131</v>
      </c>
      <c r="F94" s="211" t="s">
        <v>132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SUM(P95:P119)</f>
        <v>0</v>
      </c>
      <c r="Q94" s="205"/>
      <c r="R94" s="206">
        <f>SUM(R95:R119)</f>
        <v>0.81222079999999996</v>
      </c>
      <c r="S94" s="205"/>
      <c r="T94" s="207">
        <f>SUM(T95:T119)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79</v>
      </c>
      <c r="AT94" s="209" t="s">
        <v>70</v>
      </c>
      <c r="AU94" s="209" t="s">
        <v>79</v>
      </c>
      <c r="AY94" s="208" t="s">
        <v>130</v>
      </c>
      <c r="BK94" s="210">
        <f>SUM(BK95:BK119)</f>
        <v>0</v>
      </c>
    </row>
    <row r="95" s="2" customFormat="1" ht="24.15" customHeight="1">
      <c r="A95" s="39"/>
      <c r="B95" s="40"/>
      <c r="C95" s="213" t="s">
        <v>79</v>
      </c>
      <c r="D95" s="213" t="s">
        <v>133</v>
      </c>
      <c r="E95" s="214" t="s">
        <v>134</v>
      </c>
      <c r="F95" s="215" t="s">
        <v>135</v>
      </c>
      <c r="G95" s="216" t="s">
        <v>136</v>
      </c>
      <c r="H95" s="217">
        <v>1.6200000000000001</v>
      </c>
      <c r="I95" s="218"/>
      <c r="J95" s="219">
        <f>ROUND(I95*H95,2)</f>
        <v>0</v>
      </c>
      <c r="K95" s="215" t="s">
        <v>137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0.18206</v>
      </c>
      <c r="R95" s="222">
        <f>Q95*H95</f>
        <v>0.29493720000000001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138</v>
      </c>
      <c r="AT95" s="224" t="s">
        <v>133</v>
      </c>
      <c r="AU95" s="224" t="s">
        <v>81</v>
      </c>
      <c r="AY95" s="18" t="s">
        <v>130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138</v>
      </c>
      <c r="BM95" s="224" t="s">
        <v>139</v>
      </c>
    </row>
    <row r="96" s="2" customFormat="1">
      <c r="A96" s="39"/>
      <c r="B96" s="40"/>
      <c r="C96" s="41"/>
      <c r="D96" s="226" t="s">
        <v>140</v>
      </c>
      <c r="E96" s="41"/>
      <c r="F96" s="227" t="s">
        <v>141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81</v>
      </c>
    </row>
    <row r="97" s="13" customFormat="1">
      <c r="A97" s="13"/>
      <c r="B97" s="231"/>
      <c r="C97" s="232"/>
      <c r="D97" s="233" t="s">
        <v>142</v>
      </c>
      <c r="E97" s="234" t="s">
        <v>19</v>
      </c>
      <c r="F97" s="235" t="s">
        <v>143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142</v>
      </c>
      <c r="AU97" s="241" t="s">
        <v>81</v>
      </c>
      <c r="AV97" s="13" t="s">
        <v>79</v>
      </c>
      <c r="AW97" s="13" t="s">
        <v>33</v>
      </c>
      <c r="AX97" s="13" t="s">
        <v>71</v>
      </c>
      <c r="AY97" s="241" t="s">
        <v>130</v>
      </c>
    </row>
    <row r="98" s="14" customFormat="1">
      <c r="A98" s="14"/>
      <c r="B98" s="242"/>
      <c r="C98" s="243"/>
      <c r="D98" s="233" t="s">
        <v>142</v>
      </c>
      <c r="E98" s="244" t="s">
        <v>19</v>
      </c>
      <c r="F98" s="245" t="s">
        <v>144</v>
      </c>
      <c r="G98" s="243"/>
      <c r="H98" s="246">
        <v>1.6200000000000001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142</v>
      </c>
      <c r="AU98" s="252" t="s">
        <v>81</v>
      </c>
      <c r="AV98" s="14" t="s">
        <v>81</v>
      </c>
      <c r="AW98" s="14" t="s">
        <v>33</v>
      </c>
      <c r="AX98" s="14" t="s">
        <v>79</v>
      </c>
      <c r="AY98" s="252" t="s">
        <v>130</v>
      </c>
    </row>
    <row r="99" s="2" customFormat="1" ht="16.5" customHeight="1">
      <c r="A99" s="39"/>
      <c r="B99" s="40"/>
      <c r="C99" s="213" t="s">
        <v>81</v>
      </c>
      <c r="D99" s="213" t="s">
        <v>133</v>
      </c>
      <c r="E99" s="214" t="s">
        <v>145</v>
      </c>
      <c r="F99" s="215" t="s">
        <v>146</v>
      </c>
      <c r="G99" s="216" t="s">
        <v>147</v>
      </c>
      <c r="H99" s="217">
        <v>0.17999999999999999</v>
      </c>
      <c r="I99" s="218"/>
      <c r="J99" s="219">
        <f>ROUND(I99*H99,2)</f>
        <v>0</v>
      </c>
      <c r="K99" s="215" t="s">
        <v>137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1.94302</v>
      </c>
      <c r="R99" s="222">
        <f>Q99*H99</f>
        <v>0.34974359999999999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138</v>
      </c>
      <c r="AT99" s="224" t="s">
        <v>133</v>
      </c>
      <c r="AU99" s="224" t="s">
        <v>81</v>
      </c>
      <c r="AY99" s="18" t="s">
        <v>130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138</v>
      </c>
      <c r="BM99" s="224" t="s">
        <v>148</v>
      </c>
    </row>
    <row r="100" s="2" customFormat="1">
      <c r="A100" s="39"/>
      <c r="B100" s="40"/>
      <c r="C100" s="41"/>
      <c r="D100" s="226" t="s">
        <v>140</v>
      </c>
      <c r="E100" s="41"/>
      <c r="F100" s="227" t="s">
        <v>149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81</v>
      </c>
    </row>
    <row r="101" s="13" customFormat="1">
      <c r="A101" s="13"/>
      <c r="B101" s="231"/>
      <c r="C101" s="232"/>
      <c r="D101" s="233" t="s">
        <v>142</v>
      </c>
      <c r="E101" s="234" t="s">
        <v>19</v>
      </c>
      <c r="F101" s="235" t="s">
        <v>150</v>
      </c>
      <c r="G101" s="232"/>
      <c r="H101" s="234" t="s">
        <v>19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142</v>
      </c>
      <c r="AU101" s="241" t="s">
        <v>81</v>
      </c>
      <c r="AV101" s="13" t="s">
        <v>79</v>
      </c>
      <c r="AW101" s="13" t="s">
        <v>33</v>
      </c>
      <c r="AX101" s="13" t="s">
        <v>71</v>
      </c>
      <c r="AY101" s="241" t="s">
        <v>130</v>
      </c>
    </row>
    <row r="102" s="13" customFormat="1">
      <c r="A102" s="13"/>
      <c r="B102" s="231"/>
      <c r="C102" s="232"/>
      <c r="D102" s="233" t="s">
        <v>142</v>
      </c>
      <c r="E102" s="234" t="s">
        <v>19</v>
      </c>
      <c r="F102" s="235" t="s">
        <v>151</v>
      </c>
      <c r="G102" s="232"/>
      <c r="H102" s="234" t="s">
        <v>19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142</v>
      </c>
      <c r="AU102" s="241" t="s">
        <v>81</v>
      </c>
      <c r="AV102" s="13" t="s">
        <v>79</v>
      </c>
      <c r="AW102" s="13" t="s">
        <v>33</v>
      </c>
      <c r="AX102" s="13" t="s">
        <v>71</v>
      </c>
      <c r="AY102" s="241" t="s">
        <v>130</v>
      </c>
    </row>
    <row r="103" s="13" customFormat="1">
      <c r="A103" s="13"/>
      <c r="B103" s="231"/>
      <c r="C103" s="232"/>
      <c r="D103" s="233" t="s">
        <v>142</v>
      </c>
      <c r="E103" s="234" t="s">
        <v>19</v>
      </c>
      <c r="F103" s="235" t="s">
        <v>152</v>
      </c>
      <c r="G103" s="232"/>
      <c r="H103" s="234" t="s">
        <v>19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142</v>
      </c>
      <c r="AU103" s="241" t="s">
        <v>81</v>
      </c>
      <c r="AV103" s="13" t="s">
        <v>79</v>
      </c>
      <c r="AW103" s="13" t="s">
        <v>33</v>
      </c>
      <c r="AX103" s="13" t="s">
        <v>71</v>
      </c>
      <c r="AY103" s="241" t="s">
        <v>130</v>
      </c>
    </row>
    <row r="104" s="13" customFormat="1">
      <c r="A104" s="13"/>
      <c r="B104" s="231"/>
      <c r="C104" s="232"/>
      <c r="D104" s="233" t="s">
        <v>142</v>
      </c>
      <c r="E104" s="234" t="s">
        <v>19</v>
      </c>
      <c r="F104" s="235" t="s">
        <v>153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142</v>
      </c>
      <c r="AU104" s="241" t="s">
        <v>81</v>
      </c>
      <c r="AV104" s="13" t="s">
        <v>79</v>
      </c>
      <c r="AW104" s="13" t="s">
        <v>33</v>
      </c>
      <c r="AX104" s="13" t="s">
        <v>71</v>
      </c>
      <c r="AY104" s="241" t="s">
        <v>130</v>
      </c>
    </row>
    <row r="105" s="13" customFormat="1">
      <c r="A105" s="13"/>
      <c r="B105" s="231"/>
      <c r="C105" s="232"/>
      <c r="D105" s="233" t="s">
        <v>142</v>
      </c>
      <c r="E105" s="234" t="s">
        <v>19</v>
      </c>
      <c r="F105" s="235" t="s">
        <v>154</v>
      </c>
      <c r="G105" s="232"/>
      <c r="H105" s="234" t="s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142</v>
      </c>
      <c r="AU105" s="241" t="s">
        <v>81</v>
      </c>
      <c r="AV105" s="13" t="s">
        <v>79</v>
      </c>
      <c r="AW105" s="13" t="s">
        <v>33</v>
      </c>
      <c r="AX105" s="13" t="s">
        <v>71</v>
      </c>
      <c r="AY105" s="241" t="s">
        <v>130</v>
      </c>
    </row>
    <row r="106" s="14" customFormat="1">
      <c r="A106" s="14"/>
      <c r="B106" s="242"/>
      <c r="C106" s="243"/>
      <c r="D106" s="233" t="s">
        <v>142</v>
      </c>
      <c r="E106" s="244" t="s">
        <v>19</v>
      </c>
      <c r="F106" s="245" t="s">
        <v>155</v>
      </c>
      <c r="G106" s="243"/>
      <c r="H106" s="246">
        <v>0.17999999999999999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142</v>
      </c>
      <c r="AU106" s="252" t="s">
        <v>81</v>
      </c>
      <c r="AV106" s="14" t="s">
        <v>81</v>
      </c>
      <c r="AW106" s="14" t="s">
        <v>33</v>
      </c>
      <c r="AX106" s="14" t="s">
        <v>79</v>
      </c>
      <c r="AY106" s="252" t="s">
        <v>130</v>
      </c>
    </row>
    <row r="107" s="2" customFormat="1" ht="16.5" customHeight="1">
      <c r="A107" s="39"/>
      <c r="B107" s="40"/>
      <c r="C107" s="213" t="s">
        <v>131</v>
      </c>
      <c r="D107" s="213" t="s">
        <v>133</v>
      </c>
      <c r="E107" s="214" t="s">
        <v>156</v>
      </c>
      <c r="F107" s="215" t="s">
        <v>157</v>
      </c>
      <c r="G107" s="216" t="s">
        <v>158</v>
      </c>
      <c r="H107" s="217">
        <v>0.040000000000000001</v>
      </c>
      <c r="I107" s="218"/>
      <c r="J107" s="219">
        <f>ROUND(I107*H107,2)</f>
        <v>0</v>
      </c>
      <c r="K107" s="215" t="s">
        <v>137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1.0900000000000001</v>
      </c>
      <c r="R107" s="222">
        <f>Q107*H107</f>
        <v>0.043600000000000007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138</v>
      </c>
      <c r="AT107" s="224" t="s">
        <v>133</v>
      </c>
      <c r="AU107" s="224" t="s">
        <v>81</v>
      </c>
      <c r="AY107" s="18" t="s">
        <v>130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138</v>
      </c>
      <c r="BM107" s="224" t="s">
        <v>159</v>
      </c>
    </row>
    <row r="108" s="2" customFormat="1">
      <c r="A108" s="39"/>
      <c r="B108" s="40"/>
      <c r="C108" s="41"/>
      <c r="D108" s="226" t="s">
        <v>140</v>
      </c>
      <c r="E108" s="41"/>
      <c r="F108" s="227" t="s">
        <v>160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81</v>
      </c>
    </row>
    <row r="109" s="13" customFormat="1">
      <c r="A109" s="13"/>
      <c r="B109" s="231"/>
      <c r="C109" s="232"/>
      <c r="D109" s="233" t="s">
        <v>142</v>
      </c>
      <c r="E109" s="234" t="s">
        <v>19</v>
      </c>
      <c r="F109" s="235" t="s">
        <v>150</v>
      </c>
      <c r="G109" s="232"/>
      <c r="H109" s="234" t="s">
        <v>19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142</v>
      </c>
      <c r="AU109" s="241" t="s">
        <v>81</v>
      </c>
      <c r="AV109" s="13" t="s">
        <v>79</v>
      </c>
      <c r="AW109" s="13" t="s">
        <v>33</v>
      </c>
      <c r="AX109" s="13" t="s">
        <v>71</v>
      </c>
      <c r="AY109" s="241" t="s">
        <v>130</v>
      </c>
    </row>
    <row r="110" s="13" customFormat="1">
      <c r="A110" s="13"/>
      <c r="B110" s="231"/>
      <c r="C110" s="232"/>
      <c r="D110" s="233" t="s">
        <v>142</v>
      </c>
      <c r="E110" s="234" t="s">
        <v>19</v>
      </c>
      <c r="F110" s="235" t="s">
        <v>151</v>
      </c>
      <c r="G110" s="232"/>
      <c r="H110" s="234" t="s">
        <v>19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142</v>
      </c>
      <c r="AU110" s="241" t="s">
        <v>81</v>
      </c>
      <c r="AV110" s="13" t="s">
        <v>79</v>
      </c>
      <c r="AW110" s="13" t="s">
        <v>33</v>
      </c>
      <c r="AX110" s="13" t="s">
        <v>71</v>
      </c>
      <c r="AY110" s="241" t="s">
        <v>130</v>
      </c>
    </row>
    <row r="111" s="13" customFormat="1">
      <c r="A111" s="13"/>
      <c r="B111" s="231"/>
      <c r="C111" s="232"/>
      <c r="D111" s="233" t="s">
        <v>142</v>
      </c>
      <c r="E111" s="234" t="s">
        <v>19</v>
      </c>
      <c r="F111" s="235" t="s">
        <v>152</v>
      </c>
      <c r="G111" s="232"/>
      <c r="H111" s="234" t="s">
        <v>19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142</v>
      </c>
      <c r="AU111" s="241" t="s">
        <v>81</v>
      </c>
      <c r="AV111" s="13" t="s">
        <v>79</v>
      </c>
      <c r="AW111" s="13" t="s">
        <v>33</v>
      </c>
      <c r="AX111" s="13" t="s">
        <v>71</v>
      </c>
      <c r="AY111" s="241" t="s">
        <v>130</v>
      </c>
    </row>
    <row r="112" s="13" customFormat="1">
      <c r="A112" s="13"/>
      <c r="B112" s="231"/>
      <c r="C112" s="232"/>
      <c r="D112" s="233" t="s">
        <v>142</v>
      </c>
      <c r="E112" s="234" t="s">
        <v>19</v>
      </c>
      <c r="F112" s="235" t="s">
        <v>153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142</v>
      </c>
      <c r="AU112" s="241" t="s">
        <v>81</v>
      </c>
      <c r="AV112" s="13" t="s">
        <v>79</v>
      </c>
      <c r="AW112" s="13" t="s">
        <v>33</v>
      </c>
      <c r="AX112" s="13" t="s">
        <v>71</v>
      </c>
      <c r="AY112" s="241" t="s">
        <v>130</v>
      </c>
    </row>
    <row r="113" s="13" customFormat="1">
      <c r="A113" s="13"/>
      <c r="B113" s="231"/>
      <c r="C113" s="232"/>
      <c r="D113" s="233" t="s">
        <v>142</v>
      </c>
      <c r="E113" s="234" t="s">
        <v>19</v>
      </c>
      <c r="F113" s="235" t="s">
        <v>154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142</v>
      </c>
      <c r="AU113" s="241" t="s">
        <v>81</v>
      </c>
      <c r="AV113" s="13" t="s">
        <v>79</v>
      </c>
      <c r="AW113" s="13" t="s">
        <v>33</v>
      </c>
      <c r="AX113" s="13" t="s">
        <v>71</v>
      </c>
      <c r="AY113" s="241" t="s">
        <v>130</v>
      </c>
    </row>
    <row r="114" s="14" customFormat="1">
      <c r="A114" s="14"/>
      <c r="B114" s="242"/>
      <c r="C114" s="243"/>
      <c r="D114" s="233" t="s">
        <v>142</v>
      </c>
      <c r="E114" s="244" t="s">
        <v>19</v>
      </c>
      <c r="F114" s="245" t="s">
        <v>161</v>
      </c>
      <c r="G114" s="243"/>
      <c r="H114" s="246">
        <v>0.040000000000000001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142</v>
      </c>
      <c r="AU114" s="252" t="s">
        <v>81</v>
      </c>
      <c r="AV114" s="14" t="s">
        <v>81</v>
      </c>
      <c r="AW114" s="14" t="s">
        <v>33</v>
      </c>
      <c r="AX114" s="14" t="s">
        <v>79</v>
      </c>
      <c r="AY114" s="252" t="s">
        <v>130</v>
      </c>
    </row>
    <row r="115" s="2" customFormat="1" ht="24.15" customHeight="1">
      <c r="A115" s="39"/>
      <c r="B115" s="40"/>
      <c r="C115" s="213" t="s">
        <v>138</v>
      </c>
      <c r="D115" s="213" t="s">
        <v>133</v>
      </c>
      <c r="E115" s="214" t="s">
        <v>162</v>
      </c>
      <c r="F115" s="215" t="s">
        <v>163</v>
      </c>
      <c r="G115" s="216" t="s">
        <v>136</v>
      </c>
      <c r="H115" s="217">
        <v>2</v>
      </c>
      <c r="I115" s="218"/>
      <c r="J115" s="219">
        <f>ROUND(I115*H115,2)</f>
        <v>0</v>
      </c>
      <c r="K115" s="215" t="s">
        <v>137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0.061969999999999997</v>
      </c>
      <c r="R115" s="222">
        <f>Q115*H115</f>
        <v>0.12394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138</v>
      </c>
      <c r="AT115" s="224" t="s">
        <v>133</v>
      </c>
      <c r="AU115" s="224" t="s">
        <v>81</v>
      </c>
      <c r="AY115" s="18" t="s">
        <v>130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138</v>
      </c>
      <c r="BM115" s="224" t="s">
        <v>164</v>
      </c>
    </row>
    <row r="116" s="2" customFormat="1">
      <c r="A116" s="39"/>
      <c r="B116" s="40"/>
      <c r="C116" s="41"/>
      <c r="D116" s="226" t="s">
        <v>140</v>
      </c>
      <c r="E116" s="41"/>
      <c r="F116" s="227" t="s">
        <v>165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140</v>
      </c>
      <c r="AU116" s="18" t="s">
        <v>81</v>
      </c>
    </row>
    <row r="117" s="13" customFormat="1">
      <c r="A117" s="13"/>
      <c r="B117" s="231"/>
      <c r="C117" s="232"/>
      <c r="D117" s="233" t="s">
        <v>142</v>
      </c>
      <c r="E117" s="234" t="s">
        <v>19</v>
      </c>
      <c r="F117" s="235" t="s">
        <v>166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142</v>
      </c>
      <c r="AU117" s="241" t="s">
        <v>81</v>
      </c>
      <c r="AV117" s="13" t="s">
        <v>79</v>
      </c>
      <c r="AW117" s="13" t="s">
        <v>33</v>
      </c>
      <c r="AX117" s="13" t="s">
        <v>71</v>
      </c>
      <c r="AY117" s="241" t="s">
        <v>130</v>
      </c>
    </row>
    <row r="118" s="13" customFormat="1">
      <c r="A118" s="13"/>
      <c r="B118" s="231"/>
      <c r="C118" s="232"/>
      <c r="D118" s="233" t="s">
        <v>142</v>
      </c>
      <c r="E118" s="234" t="s">
        <v>19</v>
      </c>
      <c r="F118" s="235" t="s">
        <v>167</v>
      </c>
      <c r="G118" s="232"/>
      <c r="H118" s="234" t="s">
        <v>19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142</v>
      </c>
      <c r="AU118" s="241" t="s">
        <v>81</v>
      </c>
      <c r="AV118" s="13" t="s">
        <v>79</v>
      </c>
      <c r="AW118" s="13" t="s">
        <v>33</v>
      </c>
      <c r="AX118" s="13" t="s">
        <v>71</v>
      </c>
      <c r="AY118" s="241" t="s">
        <v>130</v>
      </c>
    </row>
    <row r="119" s="14" customFormat="1">
      <c r="A119" s="14"/>
      <c r="B119" s="242"/>
      <c r="C119" s="243"/>
      <c r="D119" s="233" t="s">
        <v>142</v>
      </c>
      <c r="E119" s="244" t="s">
        <v>19</v>
      </c>
      <c r="F119" s="245" t="s">
        <v>168</v>
      </c>
      <c r="G119" s="243"/>
      <c r="H119" s="246">
        <v>2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142</v>
      </c>
      <c r="AU119" s="252" t="s">
        <v>81</v>
      </c>
      <c r="AV119" s="14" t="s">
        <v>81</v>
      </c>
      <c r="AW119" s="14" t="s">
        <v>33</v>
      </c>
      <c r="AX119" s="14" t="s">
        <v>79</v>
      </c>
      <c r="AY119" s="252" t="s">
        <v>130</v>
      </c>
    </row>
    <row r="120" s="12" customFormat="1" ht="22.8" customHeight="1">
      <c r="A120" s="12"/>
      <c r="B120" s="197"/>
      <c r="C120" s="198"/>
      <c r="D120" s="199" t="s">
        <v>70</v>
      </c>
      <c r="E120" s="211" t="s">
        <v>138</v>
      </c>
      <c r="F120" s="211" t="s">
        <v>169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SUM(P121:P128)</f>
        <v>0</v>
      </c>
      <c r="Q120" s="205"/>
      <c r="R120" s="206">
        <f>SUM(R121:R128)</f>
        <v>0.27336000000000005</v>
      </c>
      <c r="S120" s="205"/>
      <c r="T120" s="207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79</v>
      </c>
      <c r="AT120" s="209" t="s">
        <v>70</v>
      </c>
      <c r="AU120" s="209" t="s">
        <v>79</v>
      </c>
      <c r="AY120" s="208" t="s">
        <v>130</v>
      </c>
      <c r="BK120" s="210">
        <f>SUM(BK121:BK128)</f>
        <v>0</v>
      </c>
    </row>
    <row r="121" s="2" customFormat="1" ht="24.15" customHeight="1">
      <c r="A121" s="39"/>
      <c r="B121" s="40"/>
      <c r="C121" s="213" t="s">
        <v>170</v>
      </c>
      <c r="D121" s="213" t="s">
        <v>133</v>
      </c>
      <c r="E121" s="214" t="s">
        <v>171</v>
      </c>
      <c r="F121" s="215" t="s">
        <v>172</v>
      </c>
      <c r="G121" s="216" t="s">
        <v>173</v>
      </c>
      <c r="H121" s="217">
        <v>12</v>
      </c>
      <c r="I121" s="218"/>
      <c r="J121" s="219">
        <f>ROUND(I121*H121,2)</f>
        <v>0</v>
      </c>
      <c r="K121" s="215" t="s">
        <v>137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0.022780000000000002</v>
      </c>
      <c r="R121" s="222">
        <f>Q121*H121</f>
        <v>0.27336000000000005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138</v>
      </c>
      <c r="AT121" s="224" t="s">
        <v>133</v>
      </c>
      <c r="AU121" s="224" t="s">
        <v>81</v>
      </c>
      <c r="AY121" s="18" t="s">
        <v>130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138</v>
      </c>
      <c r="BM121" s="224" t="s">
        <v>174</v>
      </c>
    </row>
    <row r="122" s="2" customFormat="1">
      <c r="A122" s="39"/>
      <c r="B122" s="40"/>
      <c r="C122" s="41"/>
      <c r="D122" s="226" t="s">
        <v>140</v>
      </c>
      <c r="E122" s="41"/>
      <c r="F122" s="227" t="s">
        <v>175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81</v>
      </c>
    </row>
    <row r="123" s="13" customFormat="1">
      <c r="A123" s="13"/>
      <c r="B123" s="231"/>
      <c r="C123" s="232"/>
      <c r="D123" s="233" t="s">
        <v>142</v>
      </c>
      <c r="E123" s="234" t="s">
        <v>19</v>
      </c>
      <c r="F123" s="235" t="s">
        <v>150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142</v>
      </c>
      <c r="AU123" s="241" t="s">
        <v>81</v>
      </c>
      <c r="AV123" s="13" t="s">
        <v>79</v>
      </c>
      <c r="AW123" s="13" t="s">
        <v>33</v>
      </c>
      <c r="AX123" s="13" t="s">
        <v>71</v>
      </c>
      <c r="AY123" s="241" t="s">
        <v>130</v>
      </c>
    </row>
    <row r="124" s="13" customFormat="1">
      <c r="A124" s="13"/>
      <c r="B124" s="231"/>
      <c r="C124" s="232"/>
      <c r="D124" s="233" t="s">
        <v>142</v>
      </c>
      <c r="E124" s="234" t="s">
        <v>19</v>
      </c>
      <c r="F124" s="235" t="s">
        <v>151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142</v>
      </c>
      <c r="AU124" s="241" t="s">
        <v>81</v>
      </c>
      <c r="AV124" s="13" t="s">
        <v>79</v>
      </c>
      <c r="AW124" s="13" t="s">
        <v>33</v>
      </c>
      <c r="AX124" s="13" t="s">
        <v>71</v>
      </c>
      <c r="AY124" s="241" t="s">
        <v>130</v>
      </c>
    </row>
    <row r="125" s="13" customFormat="1">
      <c r="A125" s="13"/>
      <c r="B125" s="231"/>
      <c r="C125" s="232"/>
      <c r="D125" s="233" t="s">
        <v>142</v>
      </c>
      <c r="E125" s="234" t="s">
        <v>19</v>
      </c>
      <c r="F125" s="235" t="s">
        <v>152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142</v>
      </c>
      <c r="AU125" s="241" t="s">
        <v>81</v>
      </c>
      <c r="AV125" s="13" t="s">
        <v>79</v>
      </c>
      <c r="AW125" s="13" t="s">
        <v>33</v>
      </c>
      <c r="AX125" s="13" t="s">
        <v>71</v>
      </c>
      <c r="AY125" s="241" t="s">
        <v>130</v>
      </c>
    </row>
    <row r="126" s="13" customFormat="1">
      <c r="A126" s="13"/>
      <c r="B126" s="231"/>
      <c r="C126" s="232"/>
      <c r="D126" s="233" t="s">
        <v>142</v>
      </c>
      <c r="E126" s="234" t="s">
        <v>19</v>
      </c>
      <c r="F126" s="235" t="s">
        <v>153</v>
      </c>
      <c r="G126" s="232"/>
      <c r="H126" s="234" t="s">
        <v>19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142</v>
      </c>
      <c r="AU126" s="241" t="s">
        <v>81</v>
      </c>
      <c r="AV126" s="13" t="s">
        <v>79</v>
      </c>
      <c r="AW126" s="13" t="s">
        <v>33</v>
      </c>
      <c r="AX126" s="13" t="s">
        <v>71</v>
      </c>
      <c r="AY126" s="241" t="s">
        <v>130</v>
      </c>
    </row>
    <row r="127" s="13" customFormat="1">
      <c r="A127" s="13"/>
      <c r="B127" s="231"/>
      <c r="C127" s="232"/>
      <c r="D127" s="233" t="s">
        <v>142</v>
      </c>
      <c r="E127" s="234" t="s">
        <v>19</v>
      </c>
      <c r="F127" s="235" t="s">
        <v>154</v>
      </c>
      <c r="G127" s="232"/>
      <c r="H127" s="234" t="s">
        <v>19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142</v>
      </c>
      <c r="AU127" s="241" t="s">
        <v>81</v>
      </c>
      <c r="AV127" s="13" t="s">
        <v>79</v>
      </c>
      <c r="AW127" s="13" t="s">
        <v>33</v>
      </c>
      <c r="AX127" s="13" t="s">
        <v>71</v>
      </c>
      <c r="AY127" s="241" t="s">
        <v>130</v>
      </c>
    </row>
    <row r="128" s="14" customFormat="1">
      <c r="A128" s="14"/>
      <c r="B128" s="242"/>
      <c r="C128" s="243"/>
      <c r="D128" s="233" t="s">
        <v>142</v>
      </c>
      <c r="E128" s="244" t="s">
        <v>19</v>
      </c>
      <c r="F128" s="245" t="s">
        <v>176</v>
      </c>
      <c r="G128" s="243"/>
      <c r="H128" s="246">
        <v>12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142</v>
      </c>
      <c r="AU128" s="252" t="s">
        <v>81</v>
      </c>
      <c r="AV128" s="14" t="s">
        <v>81</v>
      </c>
      <c r="AW128" s="14" t="s">
        <v>33</v>
      </c>
      <c r="AX128" s="14" t="s">
        <v>79</v>
      </c>
      <c r="AY128" s="252" t="s">
        <v>130</v>
      </c>
    </row>
    <row r="129" s="12" customFormat="1" ht="22.8" customHeight="1">
      <c r="A129" s="12"/>
      <c r="B129" s="197"/>
      <c r="C129" s="198"/>
      <c r="D129" s="199" t="s">
        <v>70</v>
      </c>
      <c r="E129" s="211" t="s">
        <v>177</v>
      </c>
      <c r="F129" s="211" t="s">
        <v>178</v>
      </c>
      <c r="G129" s="198"/>
      <c r="H129" s="198"/>
      <c r="I129" s="201"/>
      <c r="J129" s="212">
        <f>BK129</f>
        <v>0</v>
      </c>
      <c r="K129" s="198"/>
      <c r="L129" s="203"/>
      <c r="M129" s="204"/>
      <c r="N129" s="205"/>
      <c r="O129" s="205"/>
      <c r="P129" s="206">
        <f>SUM(P130:P167)</f>
        <v>0</v>
      </c>
      <c r="Q129" s="205"/>
      <c r="R129" s="206">
        <f>SUM(R130:R167)</f>
        <v>1.7544884000000001</v>
      </c>
      <c r="S129" s="205"/>
      <c r="T129" s="207">
        <f>SUM(T130:T167)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79</v>
      </c>
      <c r="AT129" s="209" t="s">
        <v>70</v>
      </c>
      <c r="AU129" s="209" t="s">
        <v>79</v>
      </c>
      <c r="AY129" s="208" t="s">
        <v>130</v>
      </c>
      <c r="BK129" s="210">
        <f>SUM(BK130:BK167)</f>
        <v>0</v>
      </c>
    </row>
    <row r="130" s="2" customFormat="1" ht="21.75" customHeight="1">
      <c r="A130" s="39"/>
      <c r="B130" s="40"/>
      <c r="C130" s="213" t="s">
        <v>177</v>
      </c>
      <c r="D130" s="213" t="s">
        <v>133</v>
      </c>
      <c r="E130" s="214" t="s">
        <v>179</v>
      </c>
      <c r="F130" s="215" t="s">
        <v>180</v>
      </c>
      <c r="G130" s="216" t="s">
        <v>173</v>
      </c>
      <c r="H130" s="217">
        <v>3</v>
      </c>
      <c r="I130" s="218"/>
      <c r="J130" s="219">
        <f>ROUND(I130*H130,2)</f>
        <v>0</v>
      </c>
      <c r="K130" s="215" t="s">
        <v>137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0.15409999999999999</v>
      </c>
      <c r="R130" s="222">
        <f>Q130*H130</f>
        <v>0.46229999999999993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138</v>
      </c>
      <c r="AT130" s="224" t="s">
        <v>133</v>
      </c>
      <c r="AU130" s="224" t="s">
        <v>81</v>
      </c>
      <c r="AY130" s="18" t="s">
        <v>130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138</v>
      </c>
      <c r="BM130" s="224" t="s">
        <v>181</v>
      </c>
    </row>
    <row r="131" s="2" customFormat="1">
      <c r="A131" s="39"/>
      <c r="B131" s="40"/>
      <c r="C131" s="41"/>
      <c r="D131" s="226" t="s">
        <v>140</v>
      </c>
      <c r="E131" s="41"/>
      <c r="F131" s="227" t="s">
        <v>182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81</v>
      </c>
    </row>
    <row r="132" s="13" customFormat="1">
      <c r="A132" s="13"/>
      <c r="B132" s="231"/>
      <c r="C132" s="232"/>
      <c r="D132" s="233" t="s">
        <v>142</v>
      </c>
      <c r="E132" s="234" t="s">
        <v>19</v>
      </c>
      <c r="F132" s="235" t="s">
        <v>183</v>
      </c>
      <c r="G132" s="232"/>
      <c r="H132" s="234" t="s">
        <v>19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142</v>
      </c>
      <c r="AU132" s="241" t="s">
        <v>81</v>
      </c>
      <c r="AV132" s="13" t="s">
        <v>79</v>
      </c>
      <c r="AW132" s="13" t="s">
        <v>33</v>
      </c>
      <c r="AX132" s="13" t="s">
        <v>71</v>
      </c>
      <c r="AY132" s="241" t="s">
        <v>130</v>
      </c>
    </row>
    <row r="133" s="13" customFormat="1">
      <c r="A133" s="13"/>
      <c r="B133" s="231"/>
      <c r="C133" s="232"/>
      <c r="D133" s="233" t="s">
        <v>142</v>
      </c>
      <c r="E133" s="234" t="s">
        <v>19</v>
      </c>
      <c r="F133" s="235" t="s">
        <v>143</v>
      </c>
      <c r="G133" s="232"/>
      <c r="H133" s="234" t="s">
        <v>19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142</v>
      </c>
      <c r="AU133" s="241" t="s">
        <v>81</v>
      </c>
      <c r="AV133" s="13" t="s">
        <v>79</v>
      </c>
      <c r="AW133" s="13" t="s">
        <v>33</v>
      </c>
      <c r="AX133" s="13" t="s">
        <v>71</v>
      </c>
      <c r="AY133" s="241" t="s">
        <v>130</v>
      </c>
    </row>
    <row r="134" s="14" customFormat="1">
      <c r="A134" s="14"/>
      <c r="B134" s="242"/>
      <c r="C134" s="243"/>
      <c r="D134" s="233" t="s">
        <v>142</v>
      </c>
      <c r="E134" s="244" t="s">
        <v>19</v>
      </c>
      <c r="F134" s="245" t="s">
        <v>184</v>
      </c>
      <c r="G134" s="243"/>
      <c r="H134" s="246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142</v>
      </c>
      <c r="AU134" s="252" t="s">
        <v>81</v>
      </c>
      <c r="AV134" s="14" t="s">
        <v>81</v>
      </c>
      <c r="AW134" s="14" t="s">
        <v>33</v>
      </c>
      <c r="AX134" s="14" t="s">
        <v>71</v>
      </c>
      <c r="AY134" s="252" t="s">
        <v>130</v>
      </c>
    </row>
    <row r="135" s="13" customFormat="1">
      <c r="A135" s="13"/>
      <c r="B135" s="231"/>
      <c r="C135" s="232"/>
      <c r="D135" s="233" t="s">
        <v>142</v>
      </c>
      <c r="E135" s="234" t="s">
        <v>19</v>
      </c>
      <c r="F135" s="235" t="s">
        <v>166</v>
      </c>
      <c r="G135" s="232"/>
      <c r="H135" s="234" t="s">
        <v>19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142</v>
      </c>
      <c r="AU135" s="241" t="s">
        <v>81</v>
      </c>
      <c r="AV135" s="13" t="s">
        <v>79</v>
      </c>
      <c r="AW135" s="13" t="s">
        <v>33</v>
      </c>
      <c r="AX135" s="13" t="s">
        <v>71</v>
      </c>
      <c r="AY135" s="241" t="s">
        <v>130</v>
      </c>
    </row>
    <row r="136" s="13" customFormat="1">
      <c r="A136" s="13"/>
      <c r="B136" s="231"/>
      <c r="C136" s="232"/>
      <c r="D136" s="233" t="s">
        <v>142</v>
      </c>
      <c r="E136" s="234" t="s">
        <v>19</v>
      </c>
      <c r="F136" s="235" t="s">
        <v>167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142</v>
      </c>
      <c r="AU136" s="241" t="s">
        <v>81</v>
      </c>
      <c r="AV136" s="13" t="s">
        <v>79</v>
      </c>
      <c r="AW136" s="13" t="s">
        <v>33</v>
      </c>
      <c r="AX136" s="13" t="s">
        <v>71</v>
      </c>
      <c r="AY136" s="241" t="s">
        <v>130</v>
      </c>
    </row>
    <row r="137" s="14" customFormat="1">
      <c r="A137" s="14"/>
      <c r="B137" s="242"/>
      <c r="C137" s="243"/>
      <c r="D137" s="233" t="s">
        <v>142</v>
      </c>
      <c r="E137" s="244" t="s">
        <v>19</v>
      </c>
      <c r="F137" s="245" t="s">
        <v>185</v>
      </c>
      <c r="G137" s="243"/>
      <c r="H137" s="246">
        <v>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142</v>
      </c>
      <c r="AU137" s="252" t="s">
        <v>81</v>
      </c>
      <c r="AV137" s="14" t="s">
        <v>81</v>
      </c>
      <c r="AW137" s="14" t="s">
        <v>33</v>
      </c>
      <c r="AX137" s="14" t="s">
        <v>71</v>
      </c>
      <c r="AY137" s="252" t="s">
        <v>130</v>
      </c>
    </row>
    <row r="138" s="15" customFormat="1">
      <c r="A138" s="15"/>
      <c r="B138" s="253"/>
      <c r="C138" s="254"/>
      <c r="D138" s="233" t="s">
        <v>142</v>
      </c>
      <c r="E138" s="255" t="s">
        <v>19</v>
      </c>
      <c r="F138" s="256" t="s">
        <v>186</v>
      </c>
      <c r="G138" s="254"/>
      <c r="H138" s="257">
        <v>3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142</v>
      </c>
      <c r="AU138" s="263" t="s">
        <v>81</v>
      </c>
      <c r="AV138" s="15" t="s">
        <v>138</v>
      </c>
      <c r="AW138" s="15" t="s">
        <v>33</v>
      </c>
      <c r="AX138" s="15" t="s">
        <v>79</v>
      </c>
      <c r="AY138" s="263" t="s">
        <v>130</v>
      </c>
    </row>
    <row r="139" s="2" customFormat="1" ht="16.5" customHeight="1">
      <c r="A139" s="39"/>
      <c r="B139" s="40"/>
      <c r="C139" s="213" t="s">
        <v>187</v>
      </c>
      <c r="D139" s="213" t="s">
        <v>133</v>
      </c>
      <c r="E139" s="214" t="s">
        <v>188</v>
      </c>
      <c r="F139" s="215" t="s">
        <v>189</v>
      </c>
      <c r="G139" s="216" t="s">
        <v>136</v>
      </c>
      <c r="H139" s="217">
        <v>2.3999999999999999</v>
      </c>
      <c r="I139" s="218"/>
      <c r="J139" s="219">
        <f>ROUND(I139*H139,2)</f>
        <v>0</v>
      </c>
      <c r="K139" s="215" t="s">
        <v>137</v>
      </c>
      <c r="L139" s="45"/>
      <c r="M139" s="220" t="s">
        <v>19</v>
      </c>
      <c r="N139" s="221" t="s">
        <v>42</v>
      </c>
      <c r="O139" s="85"/>
      <c r="P139" s="222">
        <f>O139*H139</f>
        <v>0</v>
      </c>
      <c r="Q139" s="222">
        <v>0.033579999999999999</v>
      </c>
      <c r="R139" s="222">
        <f>Q139*H139</f>
        <v>0.080591999999999997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138</v>
      </c>
      <c r="AT139" s="224" t="s">
        <v>133</v>
      </c>
      <c r="AU139" s="224" t="s">
        <v>81</v>
      </c>
      <c r="AY139" s="18" t="s">
        <v>130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138</v>
      </c>
      <c r="BM139" s="224" t="s">
        <v>190</v>
      </c>
    </row>
    <row r="140" s="2" customFormat="1">
      <c r="A140" s="39"/>
      <c r="B140" s="40"/>
      <c r="C140" s="41"/>
      <c r="D140" s="226" t="s">
        <v>140</v>
      </c>
      <c r="E140" s="41"/>
      <c r="F140" s="227" t="s">
        <v>191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140</v>
      </c>
      <c r="AU140" s="18" t="s">
        <v>81</v>
      </c>
    </row>
    <row r="141" s="13" customFormat="1">
      <c r="A141" s="13"/>
      <c r="B141" s="231"/>
      <c r="C141" s="232"/>
      <c r="D141" s="233" t="s">
        <v>142</v>
      </c>
      <c r="E141" s="234" t="s">
        <v>19</v>
      </c>
      <c r="F141" s="235" t="s">
        <v>150</v>
      </c>
      <c r="G141" s="232"/>
      <c r="H141" s="234" t="s">
        <v>19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142</v>
      </c>
      <c r="AU141" s="241" t="s">
        <v>81</v>
      </c>
      <c r="AV141" s="13" t="s">
        <v>79</v>
      </c>
      <c r="AW141" s="13" t="s">
        <v>33</v>
      </c>
      <c r="AX141" s="13" t="s">
        <v>71</v>
      </c>
      <c r="AY141" s="241" t="s">
        <v>130</v>
      </c>
    </row>
    <row r="142" s="13" customFormat="1">
      <c r="A142" s="13"/>
      <c r="B142" s="231"/>
      <c r="C142" s="232"/>
      <c r="D142" s="233" t="s">
        <v>142</v>
      </c>
      <c r="E142" s="234" t="s">
        <v>19</v>
      </c>
      <c r="F142" s="235" t="s">
        <v>151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142</v>
      </c>
      <c r="AU142" s="241" t="s">
        <v>81</v>
      </c>
      <c r="AV142" s="13" t="s">
        <v>79</v>
      </c>
      <c r="AW142" s="13" t="s">
        <v>33</v>
      </c>
      <c r="AX142" s="13" t="s">
        <v>71</v>
      </c>
      <c r="AY142" s="241" t="s">
        <v>130</v>
      </c>
    </row>
    <row r="143" s="13" customFormat="1">
      <c r="A143" s="13"/>
      <c r="B143" s="231"/>
      <c r="C143" s="232"/>
      <c r="D143" s="233" t="s">
        <v>142</v>
      </c>
      <c r="E143" s="234" t="s">
        <v>19</v>
      </c>
      <c r="F143" s="235" t="s">
        <v>192</v>
      </c>
      <c r="G143" s="232"/>
      <c r="H143" s="234" t="s">
        <v>19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142</v>
      </c>
      <c r="AU143" s="241" t="s">
        <v>81</v>
      </c>
      <c r="AV143" s="13" t="s">
        <v>79</v>
      </c>
      <c r="AW143" s="13" t="s">
        <v>33</v>
      </c>
      <c r="AX143" s="13" t="s">
        <v>71</v>
      </c>
      <c r="AY143" s="241" t="s">
        <v>130</v>
      </c>
    </row>
    <row r="144" s="14" customFormat="1">
      <c r="A144" s="14"/>
      <c r="B144" s="242"/>
      <c r="C144" s="243"/>
      <c r="D144" s="233" t="s">
        <v>142</v>
      </c>
      <c r="E144" s="244" t="s">
        <v>19</v>
      </c>
      <c r="F144" s="245" t="s">
        <v>193</v>
      </c>
      <c r="G144" s="243"/>
      <c r="H144" s="246">
        <v>2.3999999999999999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142</v>
      </c>
      <c r="AU144" s="252" t="s">
        <v>81</v>
      </c>
      <c r="AV144" s="14" t="s">
        <v>81</v>
      </c>
      <c r="AW144" s="14" t="s">
        <v>33</v>
      </c>
      <c r="AX144" s="14" t="s">
        <v>79</v>
      </c>
      <c r="AY144" s="252" t="s">
        <v>130</v>
      </c>
    </row>
    <row r="145" s="2" customFormat="1" ht="16.5" customHeight="1">
      <c r="A145" s="39"/>
      <c r="B145" s="40"/>
      <c r="C145" s="213" t="s">
        <v>194</v>
      </c>
      <c r="D145" s="213" t="s">
        <v>133</v>
      </c>
      <c r="E145" s="214" t="s">
        <v>195</v>
      </c>
      <c r="F145" s="215" t="s">
        <v>196</v>
      </c>
      <c r="G145" s="216" t="s">
        <v>197</v>
      </c>
      <c r="H145" s="217">
        <v>4.5999999999999996</v>
      </c>
      <c r="I145" s="218"/>
      <c r="J145" s="219">
        <f>ROUND(I145*H145,2)</f>
        <v>0</v>
      </c>
      <c r="K145" s="215" t="s">
        <v>137</v>
      </c>
      <c r="L145" s="45"/>
      <c r="M145" s="220" t="s">
        <v>19</v>
      </c>
      <c r="N145" s="221" t="s">
        <v>42</v>
      </c>
      <c r="O145" s="85"/>
      <c r="P145" s="222">
        <f>O145*H145</f>
        <v>0</v>
      </c>
      <c r="Q145" s="222">
        <v>0.0015</v>
      </c>
      <c r="R145" s="222">
        <f>Q145*H145</f>
        <v>0.0068999999999999999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138</v>
      </c>
      <c r="AT145" s="224" t="s">
        <v>133</v>
      </c>
      <c r="AU145" s="224" t="s">
        <v>81</v>
      </c>
      <c r="AY145" s="18" t="s">
        <v>130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138</v>
      </c>
      <c r="BM145" s="224" t="s">
        <v>198</v>
      </c>
    </row>
    <row r="146" s="2" customFormat="1">
      <c r="A146" s="39"/>
      <c r="B146" s="40"/>
      <c r="C146" s="41"/>
      <c r="D146" s="226" t="s">
        <v>140</v>
      </c>
      <c r="E146" s="41"/>
      <c r="F146" s="227" t="s">
        <v>199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81</v>
      </c>
    </row>
    <row r="147" s="13" customFormat="1">
      <c r="A147" s="13"/>
      <c r="B147" s="231"/>
      <c r="C147" s="232"/>
      <c r="D147" s="233" t="s">
        <v>142</v>
      </c>
      <c r="E147" s="234" t="s">
        <v>19</v>
      </c>
      <c r="F147" s="235" t="s">
        <v>200</v>
      </c>
      <c r="G147" s="232"/>
      <c r="H147" s="234" t="s">
        <v>19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142</v>
      </c>
      <c r="AU147" s="241" t="s">
        <v>81</v>
      </c>
      <c r="AV147" s="13" t="s">
        <v>79</v>
      </c>
      <c r="AW147" s="13" t="s">
        <v>33</v>
      </c>
      <c r="AX147" s="13" t="s">
        <v>71</v>
      </c>
      <c r="AY147" s="241" t="s">
        <v>130</v>
      </c>
    </row>
    <row r="148" s="13" customFormat="1">
      <c r="A148" s="13"/>
      <c r="B148" s="231"/>
      <c r="C148" s="232"/>
      <c r="D148" s="233" t="s">
        <v>142</v>
      </c>
      <c r="E148" s="234" t="s">
        <v>19</v>
      </c>
      <c r="F148" s="235" t="s">
        <v>201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142</v>
      </c>
      <c r="AU148" s="241" t="s">
        <v>81</v>
      </c>
      <c r="AV148" s="13" t="s">
        <v>79</v>
      </c>
      <c r="AW148" s="13" t="s">
        <v>33</v>
      </c>
      <c r="AX148" s="13" t="s">
        <v>71</v>
      </c>
      <c r="AY148" s="241" t="s">
        <v>130</v>
      </c>
    </row>
    <row r="149" s="14" customFormat="1">
      <c r="A149" s="14"/>
      <c r="B149" s="242"/>
      <c r="C149" s="243"/>
      <c r="D149" s="233" t="s">
        <v>142</v>
      </c>
      <c r="E149" s="244" t="s">
        <v>19</v>
      </c>
      <c r="F149" s="245" t="s">
        <v>202</v>
      </c>
      <c r="G149" s="243"/>
      <c r="H149" s="246">
        <v>4.5999999999999996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142</v>
      </c>
      <c r="AU149" s="252" t="s">
        <v>81</v>
      </c>
      <c r="AV149" s="14" t="s">
        <v>81</v>
      </c>
      <c r="AW149" s="14" t="s">
        <v>33</v>
      </c>
      <c r="AX149" s="14" t="s">
        <v>79</v>
      </c>
      <c r="AY149" s="252" t="s">
        <v>130</v>
      </c>
    </row>
    <row r="150" s="2" customFormat="1" ht="24.15" customHeight="1">
      <c r="A150" s="39"/>
      <c r="B150" s="40"/>
      <c r="C150" s="213" t="s">
        <v>203</v>
      </c>
      <c r="D150" s="213" t="s">
        <v>133</v>
      </c>
      <c r="E150" s="214" t="s">
        <v>204</v>
      </c>
      <c r="F150" s="215" t="s">
        <v>205</v>
      </c>
      <c r="G150" s="216" t="s">
        <v>173</v>
      </c>
      <c r="H150" s="217">
        <v>1</v>
      </c>
      <c r="I150" s="218"/>
      <c r="J150" s="219">
        <f>ROUND(I150*H150,2)</f>
        <v>0</v>
      </c>
      <c r="K150" s="215" t="s">
        <v>137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0.014659999999999999</v>
      </c>
      <c r="R150" s="222">
        <f>Q150*H150</f>
        <v>0.014659999999999999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138</v>
      </c>
      <c r="AT150" s="224" t="s">
        <v>133</v>
      </c>
      <c r="AU150" s="224" t="s">
        <v>81</v>
      </c>
      <c r="AY150" s="18" t="s">
        <v>130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138</v>
      </c>
      <c r="BM150" s="224" t="s">
        <v>206</v>
      </c>
    </row>
    <row r="151" s="2" customFormat="1">
      <c r="A151" s="39"/>
      <c r="B151" s="40"/>
      <c r="C151" s="41"/>
      <c r="D151" s="226" t="s">
        <v>140</v>
      </c>
      <c r="E151" s="41"/>
      <c r="F151" s="227" t="s">
        <v>207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81</v>
      </c>
    </row>
    <row r="152" s="13" customFormat="1">
      <c r="A152" s="13"/>
      <c r="B152" s="231"/>
      <c r="C152" s="232"/>
      <c r="D152" s="233" t="s">
        <v>142</v>
      </c>
      <c r="E152" s="234" t="s">
        <v>19</v>
      </c>
      <c r="F152" s="235" t="s">
        <v>183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142</v>
      </c>
      <c r="AU152" s="241" t="s">
        <v>81</v>
      </c>
      <c r="AV152" s="13" t="s">
        <v>79</v>
      </c>
      <c r="AW152" s="13" t="s">
        <v>33</v>
      </c>
      <c r="AX152" s="13" t="s">
        <v>71</v>
      </c>
      <c r="AY152" s="241" t="s">
        <v>130</v>
      </c>
    </row>
    <row r="153" s="13" customFormat="1">
      <c r="A153" s="13"/>
      <c r="B153" s="231"/>
      <c r="C153" s="232"/>
      <c r="D153" s="233" t="s">
        <v>142</v>
      </c>
      <c r="E153" s="234" t="s">
        <v>19</v>
      </c>
      <c r="F153" s="235" t="s">
        <v>143</v>
      </c>
      <c r="G153" s="232"/>
      <c r="H153" s="234" t="s">
        <v>19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142</v>
      </c>
      <c r="AU153" s="241" t="s">
        <v>81</v>
      </c>
      <c r="AV153" s="13" t="s">
        <v>79</v>
      </c>
      <c r="AW153" s="13" t="s">
        <v>33</v>
      </c>
      <c r="AX153" s="13" t="s">
        <v>71</v>
      </c>
      <c r="AY153" s="241" t="s">
        <v>130</v>
      </c>
    </row>
    <row r="154" s="14" customFormat="1">
      <c r="A154" s="14"/>
      <c r="B154" s="242"/>
      <c r="C154" s="243"/>
      <c r="D154" s="233" t="s">
        <v>142</v>
      </c>
      <c r="E154" s="244" t="s">
        <v>19</v>
      </c>
      <c r="F154" s="245" t="s">
        <v>184</v>
      </c>
      <c r="G154" s="243"/>
      <c r="H154" s="246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142</v>
      </c>
      <c r="AU154" s="252" t="s">
        <v>81</v>
      </c>
      <c r="AV154" s="14" t="s">
        <v>81</v>
      </c>
      <c r="AW154" s="14" t="s">
        <v>33</v>
      </c>
      <c r="AX154" s="14" t="s">
        <v>71</v>
      </c>
      <c r="AY154" s="252" t="s">
        <v>130</v>
      </c>
    </row>
    <row r="155" s="15" customFormat="1">
      <c r="A155" s="15"/>
      <c r="B155" s="253"/>
      <c r="C155" s="254"/>
      <c r="D155" s="233" t="s">
        <v>142</v>
      </c>
      <c r="E155" s="255" t="s">
        <v>19</v>
      </c>
      <c r="F155" s="256" t="s">
        <v>186</v>
      </c>
      <c r="G155" s="254"/>
      <c r="H155" s="257">
        <v>1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142</v>
      </c>
      <c r="AU155" s="263" t="s">
        <v>81</v>
      </c>
      <c r="AV155" s="15" t="s">
        <v>138</v>
      </c>
      <c r="AW155" s="15" t="s">
        <v>33</v>
      </c>
      <c r="AX155" s="15" t="s">
        <v>79</v>
      </c>
      <c r="AY155" s="263" t="s">
        <v>130</v>
      </c>
    </row>
    <row r="156" s="2" customFormat="1" ht="24.15" customHeight="1">
      <c r="A156" s="39"/>
      <c r="B156" s="40"/>
      <c r="C156" s="213" t="s">
        <v>208</v>
      </c>
      <c r="D156" s="213" t="s">
        <v>133</v>
      </c>
      <c r="E156" s="214" t="s">
        <v>209</v>
      </c>
      <c r="F156" s="215" t="s">
        <v>210</v>
      </c>
      <c r="G156" s="216" t="s">
        <v>147</v>
      </c>
      <c r="H156" s="217">
        <v>0.32000000000000001</v>
      </c>
      <c r="I156" s="218"/>
      <c r="J156" s="219">
        <f>ROUND(I156*H156,2)</f>
        <v>0</v>
      </c>
      <c r="K156" s="215" t="s">
        <v>137</v>
      </c>
      <c r="L156" s="45"/>
      <c r="M156" s="220" t="s">
        <v>19</v>
      </c>
      <c r="N156" s="221" t="s">
        <v>42</v>
      </c>
      <c r="O156" s="85"/>
      <c r="P156" s="222">
        <f>O156*H156</f>
        <v>0</v>
      </c>
      <c r="Q156" s="222">
        <v>2.3010199999999998</v>
      </c>
      <c r="R156" s="222">
        <f>Q156*H156</f>
        <v>0.73632639999999994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138</v>
      </c>
      <c r="AT156" s="224" t="s">
        <v>133</v>
      </c>
      <c r="AU156" s="224" t="s">
        <v>81</v>
      </c>
      <c r="AY156" s="18" t="s">
        <v>130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138</v>
      </c>
      <c r="BM156" s="224" t="s">
        <v>211</v>
      </c>
    </row>
    <row r="157" s="2" customFormat="1">
      <c r="A157" s="39"/>
      <c r="B157" s="40"/>
      <c r="C157" s="41"/>
      <c r="D157" s="226" t="s">
        <v>140</v>
      </c>
      <c r="E157" s="41"/>
      <c r="F157" s="227" t="s">
        <v>212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140</v>
      </c>
      <c r="AU157" s="18" t="s">
        <v>81</v>
      </c>
    </row>
    <row r="158" s="13" customFormat="1">
      <c r="A158" s="13"/>
      <c r="B158" s="231"/>
      <c r="C158" s="232"/>
      <c r="D158" s="233" t="s">
        <v>142</v>
      </c>
      <c r="E158" s="234" t="s">
        <v>19</v>
      </c>
      <c r="F158" s="235" t="s">
        <v>213</v>
      </c>
      <c r="G158" s="232"/>
      <c r="H158" s="234" t="s">
        <v>19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142</v>
      </c>
      <c r="AU158" s="241" t="s">
        <v>81</v>
      </c>
      <c r="AV158" s="13" t="s">
        <v>79</v>
      </c>
      <c r="AW158" s="13" t="s">
        <v>33</v>
      </c>
      <c r="AX158" s="13" t="s">
        <v>71</v>
      </c>
      <c r="AY158" s="241" t="s">
        <v>130</v>
      </c>
    </row>
    <row r="159" s="13" customFormat="1">
      <c r="A159" s="13"/>
      <c r="B159" s="231"/>
      <c r="C159" s="232"/>
      <c r="D159" s="233" t="s">
        <v>142</v>
      </c>
      <c r="E159" s="234" t="s">
        <v>19</v>
      </c>
      <c r="F159" s="235" t="s">
        <v>214</v>
      </c>
      <c r="G159" s="232"/>
      <c r="H159" s="234" t="s">
        <v>19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142</v>
      </c>
      <c r="AU159" s="241" t="s">
        <v>81</v>
      </c>
      <c r="AV159" s="13" t="s">
        <v>79</v>
      </c>
      <c r="AW159" s="13" t="s">
        <v>33</v>
      </c>
      <c r="AX159" s="13" t="s">
        <v>71</v>
      </c>
      <c r="AY159" s="241" t="s">
        <v>130</v>
      </c>
    </row>
    <row r="160" s="14" customFormat="1">
      <c r="A160" s="14"/>
      <c r="B160" s="242"/>
      <c r="C160" s="243"/>
      <c r="D160" s="233" t="s">
        <v>142</v>
      </c>
      <c r="E160" s="244" t="s">
        <v>19</v>
      </c>
      <c r="F160" s="245" t="s">
        <v>215</v>
      </c>
      <c r="G160" s="243"/>
      <c r="H160" s="246">
        <v>0.32000000000000001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142</v>
      </c>
      <c r="AU160" s="252" t="s">
        <v>81</v>
      </c>
      <c r="AV160" s="14" t="s">
        <v>81</v>
      </c>
      <c r="AW160" s="14" t="s">
        <v>33</v>
      </c>
      <c r="AX160" s="14" t="s">
        <v>71</v>
      </c>
      <c r="AY160" s="252" t="s">
        <v>130</v>
      </c>
    </row>
    <row r="161" s="15" customFormat="1">
      <c r="A161" s="15"/>
      <c r="B161" s="253"/>
      <c r="C161" s="254"/>
      <c r="D161" s="233" t="s">
        <v>142</v>
      </c>
      <c r="E161" s="255" t="s">
        <v>19</v>
      </c>
      <c r="F161" s="256" t="s">
        <v>186</v>
      </c>
      <c r="G161" s="254"/>
      <c r="H161" s="257">
        <v>0.32000000000000001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142</v>
      </c>
      <c r="AU161" s="263" t="s">
        <v>81</v>
      </c>
      <c r="AV161" s="15" t="s">
        <v>138</v>
      </c>
      <c r="AW161" s="15" t="s">
        <v>33</v>
      </c>
      <c r="AX161" s="15" t="s">
        <v>79</v>
      </c>
      <c r="AY161" s="263" t="s">
        <v>130</v>
      </c>
    </row>
    <row r="162" s="2" customFormat="1" ht="24.15" customHeight="1">
      <c r="A162" s="39"/>
      <c r="B162" s="40"/>
      <c r="C162" s="213" t="s">
        <v>216</v>
      </c>
      <c r="D162" s="213" t="s">
        <v>133</v>
      </c>
      <c r="E162" s="214" t="s">
        <v>217</v>
      </c>
      <c r="F162" s="215" t="s">
        <v>218</v>
      </c>
      <c r="G162" s="216" t="s">
        <v>173</v>
      </c>
      <c r="H162" s="217">
        <v>1</v>
      </c>
      <c r="I162" s="218"/>
      <c r="J162" s="219">
        <f>ROUND(I162*H162,2)</f>
        <v>0</v>
      </c>
      <c r="K162" s="215" t="s">
        <v>137</v>
      </c>
      <c r="L162" s="45"/>
      <c r="M162" s="220" t="s">
        <v>19</v>
      </c>
      <c r="N162" s="221" t="s">
        <v>42</v>
      </c>
      <c r="O162" s="85"/>
      <c r="P162" s="222">
        <f>O162*H162</f>
        <v>0</v>
      </c>
      <c r="Q162" s="222">
        <v>0.44169999999999998</v>
      </c>
      <c r="R162" s="222">
        <f>Q162*H162</f>
        <v>0.44169999999999998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138</v>
      </c>
      <c r="AT162" s="224" t="s">
        <v>133</v>
      </c>
      <c r="AU162" s="224" t="s">
        <v>81</v>
      </c>
      <c r="AY162" s="18" t="s">
        <v>130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138</v>
      </c>
      <c r="BM162" s="224" t="s">
        <v>219</v>
      </c>
    </row>
    <row r="163" s="2" customFormat="1">
      <c r="A163" s="39"/>
      <c r="B163" s="40"/>
      <c r="C163" s="41"/>
      <c r="D163" s="226" t="s">
        <v>140</v>
      </c>
      <c r="E163" s="41"/>
      <c r="F163" s="227" t="s">
        <v>220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140</v>
      </c>
      <c r="AU163" s="18" t="s">
        <v>81</v>
      </c>
    </row>
    <row r="164" s="13" customFormat="1">
      <c r="A164" s="13"/>
      <c r="B164" s="231"/>
      <c r="C164" s="232"/>
      <c r="D164" s="233" t="s">
        <v>142</v>
      </c>
      <c r="E164" s="234" t="s">
        <v>19</v>
      </c>
      <c r="F164" s="235" t="s">
        <v>200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142</v>
      </c>
      <c r="AU164" s="241" t="s">
        <v>81</v>
      </c>
      <c r="AV164" s="13" t="s">
        <v>79</v>
      </c>
      <c r="AW164" s="13" t="s">
        <v>33</v>
      </c>
      <c r="AX164" s="13" t="s">
        <v>71</v>
      </c>
      <c r="AY164" s="241" t="s">
        <v>130</v>
      </c>
    </row>
    <row r="165" s="13" customFormat="1">
      <c r="A165" s="13"/>
      <c r="B165" s="231"/>
      <c r="C165" s="232"/>
      <c r="D165" s="233" t="s">
        <v>142</v>
      </c>
      <c r="E165" s="234" t="s">
        <v>19</v>
      </c>
      <c r="F165" s="235" t="s">
        <v>221</v>
      </c>
      <c r="G165" s="232"/>
      <c r="H165" s="234" t="s">
        <v>19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142</v>
      </c>
      <c r="AU165" s="241" t="s">
        <v>81</v>
      </c>
      <c r="AV165" s="13" t="s">
        <v>79</v>
      </c>
      <c r="AW165" s="13" t="s">
        <v>33</v>
      </c>
      <c r="AX165" s="13" t="s">
        <v>71</v>
      </c>
      <c r="AY165" s="241" t="s">
        <v>130</v>
      </c>
    </row>
    <row r="166" s="14" customFormat="1">
      <c r="A166" s="14"/>
      <c r="B166" s="242"/>
      <c r="C166" s="243"/>
      <c r="D166" s="233" t="s">
        <v>142</v>
      </c>
      <c r="E166" s="244" t="s">
        <v>19</v>
      </c>
      <c r="F166" s="245" t="s">
        <v>222</v>
      </c>
      <c r="G166" s="243"/>
      <c r="H166" s="246">
        <v>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142</v>
      </c>
      <c r="AU166" s="252" t="s">
        <v>81</v>
      </c>
      <c r="AV166" s="14" t="s">
        <v>81</v>
      </c>
      <c r="AW166" s="14" t="s">
        <v>33</v>
      </c>
      <c r="AX166" s="14" t="s">
        <v>79</v>
      </c>
      <c r="AY166" s="252" t="s">
        <v>130</v>
      </c>
    </row>
    <row r="167" s="2" customFormat="1" ht="21.75" customHeight="1">
      <c r="A167" s="39"/>
      <c r="B167" s="40"/>
      <c r="C167" s="264" t="s">
        <v>223</v>
      </c>
      <c r="D167" s="264" t="s">
        <v>224</v>
      </c>
      <c r="E167" s="265" t="s">
        <v>225</v>
      </c>
      <c r="F167" s="266" t="s">
        <v>226</v>
      </c>
      <c r="G167" s="267" t="s">
        <v>173</v>
      </c>
      <c r="H167" s="268">
        <v>1</v>
      </c>
      <c r="I167" s="269"/>
      <c r="J167" s="270">
        <f>ROUND(I167*H167,2)</f>
        <v>0</v>
      </c>
      <c r="K167" s="266" t="s">
        <v>137</v>
      </c>
      <c r="L167" s="271"/>
      <c r="M167" s="272" t="s">
        <v>19</v>
      </c>
      <c r="N167" s="273" t="s">
        <v>42</v>
      </c>
      <c r="O167" s="85"/>
      <c r="P167" s="222">
        <f>O167*H167</f>
        <v>0</v>
      </c>
      <c r="Q167" s="222">
        <v>0.01201</v>
      </c>
      <c r="R167" s="222">
        <f>Q167*H167</f>
        <v>0.01201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194</v>
      </c>
      <c r="AT167" s="224" t="s">
        <v>224</v>
      </c>
      <c r="AU167" s="224" t="s">
        <v>81</v>
      </c>
      <c r="AY167" s="18" t="s">
        <v>130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138</v>
      </c>
      <c r="BM167" s="224" t="s">
        <v>227</v>
      </c>
    </row>
    <row r="168" s="12" customFormat="1" ht="22.8" customHeight="1">
      <c r="A168" s="12"/>
      <c r="B168" s="197"/>
      <c r="C168" s="198"/>
      <c r="D168" s="199" t="s">
        <v>70</v>
      </c>
      <c r="E168" s="211" t="s">
        <v>203</v>
      </c>
      <c r="F168" s="211" t="s">
        <v>228</v>
      </c>
      <c r="G168" s="198"/>
      <c r="H168" s="198"/>
      <c r="I168" s="201"/>
      <c r="J168" s="212">
        <f>BK168</f>
        <v>0</v>
      </c>
      <c r="K168" s="198"/>
      <c r="L168" s="203"/>
      <c r="M168" s="204"/>
      <c r="N168" s="205"/>
      <c r="O168" s="205"/>
      <c r="P168" s="206">
        <f>SUM(P169:P217)</f>
        <v>0</v>
      </c>
      <c r="Q168" s="205"/>
      <c r="R168" s="206">
        <f>SUM(R169:R217)</f>
        <v>0.010584199999999999</v>
      </c>
      <c r="S168" s="205"/>
      <c r="T168" s="207">
        <f>SUM(T169:T217)</f>
        <v>3.3672399999999998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8" t="s">
        <v>79</v>
      </c>
      <c r="AT168" s="209" t="s">
        <v>70</v>
      </c>
      <c r="AU168" s="209" t="s">
        <v>79</v>
      </c>
      <c r="AY168" s="208" t="s">
        <v>130</v>
      </c>
      <c r="BK168" s="210">
        <f>SUM(BK169:BK217)</f>
        <v>0</v>
      </c>
    </row>
    <row r="169" s="2" customFormat="1" ht="24.15" customHeight="1">
      <c r="A169" s="39"/>
      <c r="B169" s="40"/>
      <c r="C169" s="213" t="s">
        <v>229</v>
      </c>
      <c r="D169" s="213" t="s">
        <v>133</v>
      </c>
      <c r="E169" s="214" t="s">
        <v>230</v>
      </c>
      <c r="F169" s="215" t="s">
        <v>231</v>
      </c>
      <c r="G169" s="216" t="s">
        <v>136</v>
      </c>
      <c r="H169" s="217">
        <v>60.659999999999997</v>
      </c>
      <c r="I169" s="218"/>
      <c r="J169" s="219">
        <f>ROUND(I169*H169,2)</f>
        <v>0</v>
      </c>
      <c r="K169" s="215" t="s">
        <v>137</v>
      </c>
      <c r="L169" s="45"/>
      <c r="M169" s="220" t="s">
        <v>19</v>
      </c>
      <c r="N169" s="221" t="s">
        <v>42</v>
      </c>
      <c r="O169" s="85"/>
      <c r="P169" s="222">
        <f>O169*H169</f>
        <v>0</v>
      </c>
      <c r="Q169" s="222">
        <v>0.00012999999999999999</v>
      </c>
      <c r="R169" s="222">
        <f>Q169*H169</f>
        <v>0.0078857999999999984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138</v>
      </c>
      <c r="AT169" s="224" t="s">
        <v>133</v>
      </c>
      <c r="AU169" s="224" t="s">
        <v>81</v>
      </c>
      <c r="AY169" s="18" t="s">
        <v>130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138</v>
      </c>
      <c r="BM169" s="224" t="s">
        <v>232</v>
      </c>
    </row>
    <row r="170" s="2" customFormat="1">
      <c r="A170" s="39"/>
      <c r="B170" s="40"/>
      <c r="C170" s="41"/>
      <c r="D170" s="226" t="s">
        <v>140</v>
      </c>
      <c r="E170" s="41"/>
      <c r="F170" s="227" t="s">
        <v>233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81</v>
      </c>
    </row>
    <row r="171" s="13" customFormat="1">
      <c r="A171" s="13"/>
      <c r="B171" s="231"/>
      <c r="C171" s="232"/>
      <c r="D171" s="233" t="s">
        <v>142</v>
      </c>
      <c r="E171" s="234" t="s">
        <v>19</v>
      </c>
      <c r="F171" s="235" t="s">
        <v>234</v>
      </c>
      <c r="G171" s="232"/>
      <c r="H171" s="234" t="s">
        <v>19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142</v>
      </c>
      <c r="AU171" s="241" t="s">
        <v>81</v>
      </c>
      <c r="AV171" s="13" t="s">
        <v>79</v>
      </c>
      <c r="AW171" s="13" t="s">
        <v>33</v>
      </c>
      <c r="AX171" s="13" t="s">
        <v>71</v>
      </c>
      <c r="AY171" s="241" t="s">
        <v>130</v>
      </c>
    </row>
    <row r="172" s="14" customFormat="1">
      <c r="A172" s="14"/>
      <c r="B172" s="242"/>
      <c r="C172" s="243"/>
      <c r="D172" s="233" t="s">
        <v>142</v>
      </c>
      <c r="E172" s="244" t="s">
        <v>19</v>
      </c>
      <c r="F172" s="245" t="s">
        <v>235</v>
      </c>
      <c r="G172" s="243"/>
      <c r="H172" s="246">
        <v>30.629999999999999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142</v>
      </c>
      <c r="AU172" s="252" t="s">
        <v>81</v>
      </c>
      <c r="AV172" s="14" t="s">
        <v>81</v>
      </c>
      <c r="AW172" s="14" t="s">
        <v>33</v>
      </c>
      <c r="AX172" s="14" t="s">
        <v>71</v>
      </c>
      <c r="AY172" s="252" t="s">
        <v>130</v>
      </c>
    </row>
    <row r="173" s="14" customFormat="1">
      <c r="A173" s="14"/>
      <c r="B173" s="242"/>
      <c r="C173" s="243"/>
      <c r="D173" s="233" t="s">
        <v>142</v>
      </c>
      <c r="E173" s="244" t="s">
        <v>19</v>
      </c>
      <c r="F173" s="245" t="s">
        <v>236</v>
      </c>
      <c r="G173" s="243"/>
      <c r="H173" s="246">
        <v>9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142</v>
      </c>
      <c r="AU173" s="252" t="s">
        <v>81</v>
      </c>
      <c r="AV173" s="14" t="s">
        <v>81</v>
      </c>
      <c r="AW173" s="14" t="s">
        <v>33</v>
      </c>
      <c r="AX173" s="14" t="s">
        <v>71</v>
      </c>
      <c r="AY173" s="252" t="s">
        <v>130</v>
      </c>
    </row>
    <row r="174" s="14" customFormat="1">
      <c r="A174" s="14"/>
      <c r="B174" s="242"/>
      <c r="C174" s="243"/>
      <c r="D174" s="233" t="s">
        <v>142</v>
      </c>
      <c r="E174" s="244" t="s">
        <v>19</v>
      </c>
      <c r="F174" s="245" t="s">
        <v>237</v>
      </c>
      <c r="G174" s="243"/>
      <c r="H174" s="246">
        <v>21.030000000000001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142</v>
      </c>
      <c r="AU174" s="252" t="s">
        <v>81</v>
      </c>
      <c r="AV174" s="14" t="s">
        <v>81</v>
      </c>
      <c r="AW174" s="14" t="s">
        <v>33</v>
      </c>
      <c r="AX174" s="14" t="s">
        <v>71</v>
      </c>
      <c r="AY174" s="252" t="s">
        <v>130</v>
      </c>
    </row>
    <row r="175" s="15" customFormat="1">
      <c r="A175" s="15"/>
      <c r="B175" s="253"/>
      <c r="C175" s="254"/>
      <c r="D175" s="233" t="s">
        <v>142</v>
      </c>
      <c r="E175" s="255" t="s">
        <v>19</v>
      </c>
      <c r="F175" s="256" t="s">
        <v>186</v>
      </c>
      <c r="G175" s="254"/>
      <c r="H175" s="257">
        <v>60.659999999999997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142</v>
      </c>
      <c r="AU175" s="263" t="s">
        <v>81</v>
      </c>
      <c r="AV175" s="15" t="s">
        <v>138</v>
      </c>
      <c r="AW175" s="15" t="s">
        <v>33</v>
      </c>
      <c r="AX175" s="15" t="s">
        <v>79</v>
      </c>
      <c r="AY175" s="263" t="s">
        <v>130</v>
      </c>
    </row>
    <row r="176" s="2" customFormat="1" ht="24.15" customHeight="1">
      <c r="A176" s="39"/>
      <c r="B176" s="40"/>
      <c r="C176" s="213" t="s">
        <v>238</v>
      </c>
      <c r="D176" s="213" t="s">
        <v>133</v>
      </c>
      <c r="E176" s="214" t="s">
        <v>239</v>
      </c>
      <c r="F176" s="215" t="s">
        <v>240</v>
      </c>
      <c r="G176" s="216" t="s">
        <v>136</v>
      </c>
      <c r="H176" s="217">
        <v>67.459999999999994</v>
      </c>
      <c r="I176" s="218"/>
      <c r="J176" s="219">
        <f>ROUND(I176*H176,2)</f>
        <v>0</v>
      </c>
      <c r="K176" s="215" t="s">
        <v>137</v>
      </c>
      <c r="L176" s="45"/>
      <c r="M176" s="220" t="s">
        <v>19</v>
      </c>
      <c r="N176" s="221" t="s">
        <v>42</v>
      </c>
      <c r="O176" s="85"/>
      <c r="P176" s="222">
        <f>O176*H176</f>
        <v>0</v>
      </c>
      <c r="Q176" s="222">
        <v>4.0000000000000003E-05</v>
      </c>
      <c r="R176" s="222">
        <f>Q176*H176</f>
        <v>0.0026984000000000001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138</v>
      </c>
      <c r="AT176" s="224" t="s">
        <v>133</v>
      </c>
      <c r="AU176" s="224" t="s">
        <v>81</v>
      </c>
      <c r="AY176" s="18" t="s">
        <v>130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138</v>
      </c>
      <c r="BM176" s="224" t="s">
        <v>241</v>
      </c>
    </row>
    <row r="177" s="2" customFormat="1">
      <c r="A177" s="39"/>
      <c r="B177" s="40"/>
      <c r="C177" s="41"/>
      <c r="D177" s="226" t="s">
        <v>140</v>
      </c>
      <c r="E177" s="41"/>
      <c r="F177" s="227" t="s">
        <v>242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81</v>
      </c>
    </row>
    <row r="178" s="13" customFormat="1">
      <c r="A178" s="13"/>
      <c r="B178" s="231"/>
      <c r="C178" s="232"/>
      <c r="D178" s="233" t="s">
        <v>142</v>
      </c>
      <c r="E178" s="234" t="s">
        <v>19</v>
      </c>
      <c r="F178" s="235" t="s">
        <v>234</v>
      </c>
      <c r="G178" s="232"/>
      <c r="H178" s="234" t="s">
        <v>19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142</v>
      </c>
      <c r="AU178" s="241" t="s">
        <v>81</v>
      </c>
      <c r="AV178" s="13" t="s">
        <v>79</v>
      </c>
      <c r="AW178" s="13" t="s">
        <v>33</v>
      </c>
      <c r="AX178" s="13" t="s">
        <v>71</v>
      </c>
      <c r="AY178" s="241" t="s">
        <v>130</v>
      </c>
    </row>
    <row r="179" s="14" customFormat="1">
      <c r="A179" s="14"/>
      <c r="B179" s="242"/>
      <c r="C179" s="243"/>
      <c r="D179" s="233" t="s">
        <v>142</v>
      </c>
      <c r="E179" s="244" t="s">
        <v>19</v>
      </c>
      <c r="F179" s="245" t="s">
        <v>235</v>
      </c>
      <c r="G179" s="243"/>
      <c r="H179" s="246">
        <v>30.629999999999999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142</v>
      </c>
      <c r="AU179" s="252" t="s">
        <v>81</v>
      </c>
      <c r="AV179" s="14" t="s">
        <v>81</v>
      </c>
      <c r="AW179" s="14" t="s">
        <v>33</v>
      </c>
      <c r="AX179" s="14" t="s">
        <v>71</v>
      </c>
      <c r="AY179" s="252" t="s">
        <v>130</v>
      </c>
    </row>
    <row r="180" s="14" customFormat="1">
      <c r="A180" s="14"/>
      <c r="B180" s="242"/>
      <c r="C180" s="243"/>
      <c r="D180" s="233" t="s">
        <v>142</v>
      </c>
      <c r="E180" s="244" t="s">
        <v>19</v>
      </c>
      <c r="F180" s="245" t="s">
        <v>236</v>
      </c>
      <c r="G180" s="243"/>
      <c r="H180" s="246">
        <v>9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142</v>
      </c>
      <c r="AU180" s="252" t="s">
        <v>81</v>
      </c>
      <c r="AV180" s="14" t="s">
        <v>81</v>
      </c>
      <c r="AW180" s="14" t="s">
        <v>33</v>
      </c>
      <c r="AX180" s="14" t="s">
        <v>71</v>
      </c>
      <c r="AY180" s="252" t="s">
        <v>130</v>
      </c>
    </row>
    <row r="181" s="14" customFormat="1">
      <c r="A181" s="14"/>
      <c r="B181" s="242"/>
      <c r="C181" s="243"/>
      <c r="D181" s="233" t="s">
        <v>142</v>
      </c>
      <c r="E181" s="244" t="s">
        <v>19</v>
      </c>
      <c r="F181" s="245" t="s">
        <v>237</v>
      </c>
      <c r="G181" s="243"/>
      <c r="H181" s="246">
        <v>21.030000000000001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142</v>
      </c>
      <c r="AU181" s="252" t="s">
        <v>81</v>
      </c>
      <c r="AV181" s="14" t="s">
        <v>81</v>
      </c>
      <c r="AW181" s="14" t="s">
        <v>33</v>
      </c>
      <c r="AX181" s="14" t="s">
        <v>71</v>
      </c>
      <c r="AY181" s="252" t="s">
        <v>130</v>
      </c>
    </row>
    <row r="182" s="14" customFormat="1">
      <c r="A182" s="14"/>
      <c r="B182" s="242"/>
      <c r="C182" s="243"/>
      <c r="D182" s="233" t="s">
        <v>142</v>
      </c>
      <c r="E182" s="244" t="s">
        <v>19</v>
      </c>
      <c r="F182" s="245" t="s">
        <v>243</v>
      </c>
      <c r="G182" s="243"/>
      <c r="H182" s="246">
        <v>4.2999999999999998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142</v>
      </c>
      <c r="AU182" s="252" t="s">
        <v>81</v>
      </c>
      <c r="AV182" s="14" t="s">
        <v>81</v>
      </c>
      <c r="AW182" s="14" t="s">
        <v>33</v>
      </c>
      <c r="AX182" s="14" t="s">
        <v>71</v>
      </c>
      <c r="AY182" s="252" t="s">
        <v>130</v>
      </c>
    </row>
    <row r="183" s="14" customFormat="1">
      <c r="A183" s="14"/>
      <c r="B183" s="242"/>
      <c r="C183" s="243"/>
      <c r="D183" s="233" t="s">
        <v>142</v>
      </c>
      <c r="E183" s="244" t="s">
        <v>19</v>
      </c>
      <c r="F183" s="245" t="s">
        <v>244</v>
      </c>
      <c r="G183" s="243"/>
      <c r="H183" s="246">
        <v>2.5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142</v>
      </c>
      <c r="AU183" s="252" t="s">
        <v>81</v>
      </c>
      <c r="AV183" s="14" t="s">
        <v>81</v>
      </c>
      <c r="AW183" s="14" t="s">
        <v>33</v>
      </c>
      <c r="AX183" s="14" t="s">
        <v>71</v>
      </c>
      <c r="AY183" s="252" t="s">
        <v>130</v>
      </c>
    </row>
    <row r="184" s="15" customFormat="1">
      <c r="A184" s="15"/>
      <c r="B184" s="253"/>
      <c r="C184" s="254"/>
      <c r="D184" s="233" t="s">
        <v>142</v>
      </c>
      <c r="E184" s="255" t="s">
        <v>19</v>
      </c>
      <c r="F184" s="256" t="s">
        <v>186</v>
      </c>
      <c r="G184" s="254"/>
      <c r="H184" s="257">
        <v>67.459999999999994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3" t="s">
        <v>142</v>
      </c>
      <c r="AU184" s="263" t="s">
        <v>81</v>
      </c>
      <c r="AV184" s="15" t="s">
        <v>138</v>
      </c>
      <c r="AW184" s="15" t="s">
        <v>33</v>
      </c>
      <c r="AX184" s="15" t="s">
        <v>79</v>
      </c>
      <c r="AY184" s="263" t="s">
        <v>130</v>
      </c>
    </row>
    <row r="185" s="2" customFormat="1" ht="21.75" customHeight="1">
      <c r="A185" s="39"/>
      <c r="B185" s="40"/>
      <c r="C185" s="213" t="s">
        <v>8</v>
      </c>
      <c r="D185" s="213" t="s">
        <v>133</v>
      </c>
      <c r="E185" s="214" t="s">
        <v>245</v>
      </c>
      <c r="F185" s="215" t="s">
        <v>246</v>
      </c>
      <c r="G185" s="216" t="s">
        <v>147</v>
      </c>
      <c r="H185" s="217">
        <v>0.88</v>
      </c>
      <c r="I185" s="218"/>
      <c r="J185" s="219">
        <f>ROUND(I185*H185,2)</f>
        <v>0</v>
      </c>
      <c r="K185" s="215" t="s">
        <v>137</v>
      </c>
      <c r="L185" s="45"/>
      <c r="M185" s="220" t="s">
        <v>19</v>
      </c>
      <c r="N185" s="221" t="s">
        <v>42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2.5</v>
      </c>
      <c r="T185" s="223">
        <f>S185*H185</f>
        <v>2.2000000000000002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138</v>
      </c>
      <c r="AT185" s="224" t="s">
        <v>133</v>
      </c>
      <c r="AU185" s="224" t="s">
        <v>81</v>
      </c>
      <c r="AY185" s="18" t="s">
        <v>130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79</v>
      </c>
      <c r="BK185" s="225">
        <f>ROUND(I185*H185,2)</f>
        <v>0</v>
      </c>
      <c r="BL185" s="18" t="s">
        <v>138</v>
      </c>
      <c r="BM185" s="224" t="s">
        <v>247</v>
      </c>
    </row>
    <row r="186" s="2" customFormat="1">
      <c r="A186" s="39"/>
      <c r="B186" s="40"/>
      <c r="C186" s="41"/>
      <c r="D186" s="226" t="s">
        <v>140</v>
      </c>
      <c r="E186" s="41"/>
      <c r="F186" s="227" t="s">
        <v>248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140</v>
      </c>
      <c r="AU186" s="18" t="s">
        <v>81</v>
      </c>
    </row>
    <row r="187" s="13" customFormat="1">
      <c r="A187" s="13"/>
      <c r="B187" s="231"/>
      <c r="C187" s="232"/>
      <c r="D187" s="233" t="s">
        <v>142</v>
      </c>
      <c r="E187" s="234" t="s">
        <v>19</v>
      </c>
      <c r="F187" s="235" t="s">
        <v>213</v>
      </c>
      <c r="G187" s="232"/>
      <c r="H187" s="234" t="s">
        <v>19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142</v>
      </c>
      <c r="AU187" s="241" t="s">
        <v>81</v>
      </c>
      <c r="AV187" s="13" t="s">
        <v>79</v>
      </c>
      <c r="AW187" s="13" t="s">
        <v>33</v>
      </c>
      <c r="AX187" s="13" t="s">
        <v>71</v>
      </c>
      <c r="AY187" s="241" t="s">
        <v>130</v>
      </c>
    </row>
    <row r="188" s="14" customFormat="1">
      <c r="A188" s="14"/>
      <c r="B188" s="242"/>
      <c r="C188" s="243"/>
      <c r="D188" s="233" t="s">
        <v>142</v>
      </c>
      <c r="E188" s="244" t="s">
        <v>19</v>
      </c>
      <c r="F188" s="245" t="s">
        <v>249</v>
      </c>
      <c r="G188" s="243"/>
      <c r="H188" s="246">
        <v>0.56000000000000005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142</v>
      </c>
      <c r="AU188" s="252" t="s">
        <v>81</v>
      </c>
      <c r="AV188" s="14" t="s">
        <v>81</v>
      </c>
      <c r="AW188" s="14" t="s">
        <v>33</v>
      </c>
      <c r="AX188" s="14" t="s">
        <v>71</v>
      </c>
      <c r="AY188" s="252" t="s">
        <v>130</v>
      </c>
    </row>
    <row r="189" s="14" customFormat="1">
      <c r="A189" s="14"/>
      <c r="B189" s="242"/>
      <c r="C189" s="243"/>
      <c r="D189" s="233" t="s">
        <v>142</v>
      </c>
      <c r="E189" s="244" t="s">
        <v>19</v>
      </c>
      <c r="F189" s="245" t="s">
        <v>215</v>
      </c>
      <c r="G189" s="243"/>
      <c r="H189" s="246">
        <v>0.32000000000000001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142</v>
      </c>
      <c r="AU189" s="252" t="s">
        <v>81</v>
      </c>
      <c r="AV189" s="14" t="s">
        <v>81</v>
      </c>
      <c r="AW189" s="14" t="s">
        <v>33</v>
      </c>
      <c r="AX189" s="14" t="s">
        <v>71</v>
      </c>
      <c r="AY189" s="252" t="s">
        <v>130</v>
      </c>
    </row>
    <row r="190" s="15" customFormat="1">
      <c r="A190" s="15"/>
      <c r="B190" s="253"/>
      <c r="C190" s="254"/>
      <c r="D190" s="233" t="s">
        <v>142</v>
      </c>
      <c r="E190" s="255" t="s">
        <v>19</v>
      </c>
      <c r="F190" s="256" t="s">
        <v>186</v>
      </c>
      <c r="G190" s="254"/>
      <c r="H190" s="257">
        <v>0.88000000000000012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142</v>
      </c>
      <c r="AU190" s="263" t="s">
        <v>81</v>
      </c>
      <c r="AV190" s="15" t="s">
        <v>138</v>
      </c>
      <c r="AW190" s="15" t="s">
        <v>33</v>
      </c>
      <c r="AX190" s="15" t="s">
        <v>79</v>
      </c>
      <c r="AY190" s="263" t="s">
        <v>130</v>
      </c>
    </row>
    <row r="191" s="2" customFormat="1" ht="24.15" customHeight="1">
      <c r="A191" s="39"/>
      <c r="B191" s="40"/>
      <c r="C191" s="213" t="s">
        <v>250</v>
      </c>
      <c r="D191" s="213" t="s">
        <v>133</v>
      </c>
      <c r="E191" s="214" t="s">
        <v>251</v>
      </c>
      <c r="F191" s="215" t="s">
        <v>252</v>
      </c>
      <c r="G191" s="216" t="s">
        <v>136</v>
      </c>
      <c r="H191" s="217">
        <v>1.6200000000000001</v>
      </c>
      <c r="I191" s="218"/>
      <c r="J191" s="219">
        <f>ROUND(I191*H191,2)</f>
        <v>0</v>
      </c>
      <c r="K191" s="215" t="s">
        <v>137</v>
      </c>
      <c r="L191" s="45"/>
      <c r="M191" s="220" t="s">
        <v>19</v>
      </c>
      <c r="N191" s="221" t="s">
        <v>42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0.062</v>
      </c>
      <c r="T191" s="223">
        <f>S191*H191</f>
        <v>0.10044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138</v>
      </c>
      <c r="AT191" s="224" t="s">
        <v>133</v>
      </c>
      <c r="AU191" s="224" t="s">
        <v>81</v>
      </c>
      <c r="AY191" s="18" t="s">
        <v>130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138</v>
      </c>
      <c r="BM191" s="224" t="s">
        <v>253</v>
      </c>
    </row>
    <row r="192" s="2" customFormat="1">
      <c r="A192" s="39"/>
      <c r="B192" s="40"/>
      <c r="C192" s="41"/>
      <c r="D192" s="226" t="s">
        <v>140</v>
      </c>
      <c r="E192" s="41"/>
      <c r="F192" s="227" t="s">
        <v>254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140</v>
      </c>
      <c r="AU192" s="18" t="s">
        <v>81</v>
      </c>
    </row>
    <row r="193" s="13" customFormat="1">
      <c r="A193" s="13"/>
      <c r="B193" s="231"/>
      <c r="C193" s="232"/>
      <c r="D193" s="233" t="s">
        <v>142</v>
      </c>
      <c r="E193" s="234" t="s">
        <v>19</v>
      </c>
      <c r="F193" s="235" t="s">
        <v>143</v>
      </c>
      <c r="G193" s="232"/>
      <c r="H193" s="234" t="s">
        <v>19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142</v>
      </c>
      <c r="AU193" s="241" t="s">
        <v>81</v>
      </c>
      <c r="AV193" s="13" t="s">
        <v>79</v>
      </c>
      <c r="AW193" s="13" t="s">
        <v>33</v>
      </c>
      <c r="AX193" s="13" t="s">
        <v>71</v>
      </c>
      <c r="AY193" s="241" t="s">
        <v>130</v>
      </c>
    </row>
    <row r="194" s="14" customFormat="1">
      <c r="A194" s="14"/>
      <c r="B194" s="242"/>
      <c r="C194" s="243"/>
      <c r="D194" s="233" t="s">
        <v>142</v>
      </c>
      <c r="E194" s="244" t="s">
        <v>19</v>
      </c>
      <c r="F194" s="245" t="s">
        <v>144</v>
      </c>
      <c r="G194" s="243"/>
      <c r="H194" s="246">
        <v>1.6200000000000001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142</v>
      </c>
      <c r="AU194" s="252" t="s">
        <v>81</v>
      </c>
      <c r="AV194" s="14" t="s">
        <v>81</v>
      </c>
      <c r="AW194" s="14" t="s">
        <v>33</v>
      </c>
      <c r="AX194" s="14" t="s">
        <v>79</v>
      </c>
      <c r="AY194" s="252" t="s">
        <v>130</v>
      </c>
    </row>
    <row r="195" s="2" customFormat="1" ht="24.15" customHeight="1">
      <c r="A195" s="39"/>
      <c r="B195" s="40"/>
      <c r="C195" s="213" t="s">
        <v>255</v>
      </c>
      <c r="D195" s="213" t="s">
        <v>133</v>
      </c>
      <c r="E195" s="214" t="s">
        <v>256</v>
      </c>
      <c r="F195" s="215" t="s">
        <v>257</v>
      </c>
      <c r="G195" s="216" t="s">
        <v>136</v>
      </c>
      <c r="H195" s="217">
        <v>1.2</v>
      </c>
      <c r="I195" s="218"/>
      <c r="J195" s="219">
        <f>ROUND(I195*H195,2)</f>
        <v>0</v>
      </c>
      <c r="K195" s="215" t="s">
        <v>137</v>
      </c>
      <c r="L195" s="45"/>
      <c r="M195" s="220" t="s">
        <v>19</v>
      </c>
      <c r="N195" s="221" t="s">
        <v>42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0.075999999999999998</v>
      </c>
      <c r="T195" s="223">
        <f>S195*H195</f>
        <v>0.091199999999999989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138</v>
      </c>
      <c r="AT195" s="224" t="s">
        <v>133</v>
      </c>
      <c r="AU195" s="224" t="s">
        <v>81</v>
      </c>
      <c r="AY195" s="18" t="s">
        <v>130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79</v>
      </c>
      <c r="BK195" s="225">
        <f>ROUND(I195*H195,2)</f>
        <v>0</v>
      </c>
      <c r="BL195" s="18" t="s">
        <v>138</v>
      </c>
      <c r="BM195" s="224" t="s">
        <v>258</v>
      </c>
    </row>
    <row r="196" s="2" customFormat="1">
      <c r="A196" s="39"/>
      <c r="B196" s="40"/>
      <c r="C196" s="41"/>
      <c r="D196" s="226" t="s">
        <v>140</v>
      </c>
      <c r="E196" s="41"/>
      <c r="F196" s="227" t="s">
        <v>259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140</v>
      </c>
      <c r="AU196" s="18" t="s">
        <v>81</v>
      </c>
    </row>
    <row r="197" s="13" customFormat="1">
      <c r="A197" s="13"/>
      <c r="B197" s="231"/>
      <c r="C197" s="232"/>
      <c r="D197" s="233" t="s">
        <v>142</v>
      </c>
      <c r="E197" s="234" t="s">
        <v>19</v>
      </c>
      <c r="F197" s="235" t="s">
        <v>200</v>
      </c>
      <c r="G197" s="232"/>
      <c r="H197" s="234" t="s">
        <v>19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142</v>
      </c>
      <c r="AU197" s="241" t="s">
        <v>81</v>
      </c>
      <c r="AV197" s="13" t="s">
        <v>79</v>
      </c>
      <c r="AW197" s="13" t="s">
        <v>33</v>
      </c>
      <c r="AX197" s="13" t="s">
        <v>71</v>
      </c>
      <c r="AY197" s="241" t="s">
        <v>130</v>
      </c>
    </row>
    <row r="198" s="13" customFormat="1">
      <c r="A198" s="13"/>
      <c r="B198" s="231"/>
      <c r="C198" s="232"/>
      <c r="D198" s="233" t="s">
        <v>142</v>
      </c>
      <c r="E198" s="234" t="s">
        <v>19</v>
      </c>
      <c r="F198" s="235" t="s">
        <v>201</v>
      </c>
      <c r="G198" s="232"/>
      <c r="H198" s="234" t="s">
        <v>19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142</v>
      </c>
      <c r="AU198" s="241" t="s">
        <v>81</v>
      </c>
      <c r="AV198" s="13" t="s">
        <v>79</v>
      </c>
      <c r="AW198" s="13" t="s">
        <v>33</v>
      </c>
      <c r="AX198" s="13" t="s">
        <v>71</v>
      </c>
      <c r="AY198" s="241" t="s">
        <v>130</v>
      </c>
    </row>
    <row r="199" s="14" customFormat="1">
      <c r="A199" s="14"/>
      <c r="B199" s="242"/>
      <c r="C199" s="243"/>
      <c r="D199" s="233" t="s">
        <v>142</v>
      </c>
      <c r="E199" s="244" t="s">
        <v>19</v>
      </c>
      <c r="F199" s="245" t="s">
        <v>260</v>
      </c>
      <c r="G199" s="243"/>
      <c r="H199" s="246">
        <v>1.2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142</v>
      </c>
      <c r="AU199" s="252" t="s">
        <v>81</v>
      </c>
      <c r="AV199" s="14" t="s">
        <v>81</v>
      </c>
      <c r="AW199" s="14" t="s">
        <v>33</v>
      </c>
      <c r="AX199" s="14" t="s">
        <v>79</v>
      </c>
      <c r="AY199" s="252" t="s">
        <v>130</v>
      </c>
    </row>
    <row r="200" s="2" customFormat="1" ht="24.15" customHeight="1">
      <c r="A200" s="39"/>
      <c r="B200" s="40"/>
      <c r="C200" s="213" t="s">
        <v>261</v>
      </c>
      <c r="D200" s="213" t="s">
        <v>133</v>
      </c>
      <c r="E200" s="214" t="s">
        <v>262</v>
      </c>
      <c r="F200" s="215" t="s">
        <v>263</v>
      </c>
      <c r="G200" s="216" t="s">
        <v>173</v>
      </c>
      <c r="H200" s="217">
        <v>3</v>
      </c>
      <c r="I200" s="218"/>
      <c r="J200" s="219">
        <f>ROUND(I200*H200,2)</f>
        <v>0</v>
      </c>
      <c r="K200" s="215" t="s">
        <v>137</v>
      </c>
      <c r="L200" s="45"/>
      <c r="M200" s="220" t="s">
        <v>19</v>
      </c>
      <c r="N200" s="221" t="s">
        <v>42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0.13800000000000001</v>
      </c>
      <c r="T200" s="223">
        <f>S200*H200</f>
        <v>0.41400000000000003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138</v>
      </c>
      <c r="AT200" s="224" t="s">
        <v>133</v>
      </c>
      <c r="AU200" s="224" t="s">
        <v>81</v>
      </c>
      <c r="AY200" s="18" t="s">
        <v>130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138</v>
      </c>
      <c r="BM200" s="224" t="s">
        <v>264</v>
      </c>
    </row>
    <row r="201" s="2" customFormat="1">
      <c r="A201" s="39"/>
      <c r="B201" s="40"/>
      <c r="C201" s="41"/>
      <c r="D201" s="226" t="s">
        <v>140</v>
      </c>
      <c r="E201" s="41"/>
      <c r="F201" s="227" t="s">
        <v>265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140</v>
      </c>
      <c r="AU201" s="18" t="s">
        <v>81</v>
      </c>
    </row>
    <row r="202" s="13" customFormat="1">
      <c r="A202" s="13"/>
      <c r="B202" s="231"/>
      <c r="C202" s="232"/>
      <c r="D202" s="233" t="s">
        <v>142</v>
      </c>
      <c r="E202" s="234" t="s">
        <v>19</v>
      </c>
      <c r="F202" s="235" t="s">
        <v>150</v>
      </c>
      <c r="G202" s="232"/>
      <c r="H202" s="234" t="s">
        <v>19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142</v>
      </c>
      <c r="AU202" s="241" t="s">
        <v>81</v>
      </c>
      <c r="AV202" s="13" t="s">
        <v>79</v>
      </c>
      <c r="AW202" s="13" t="s">
        <v>33</v>
      </c>
      <c r="AX202" s="13" t="s">
        <v>71</v>
      </c>
      <c r="AY202" s="241" t="s">
        <v>130</v>
      </c>
    </row>
    <row r="203" s="13" customFormat="1">
      <c r="A203" s="13"/>
      <c r="B203" s="231"/>
      <c r="C203" s="232"/>
      <c r="D203" s="233" t="s">
        <v>142</v>
      </c>
      <c r="E203" s="234" t="s">
        <v>19</v>
      </c>
      <c r="F203" s="235" t="s">
        <v>151</v>
      </c>
      <c r="G203" s="232"/>
      <c r="H203" s="234" t="s">
        <v>19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142</v>
      </c>
      <c r="AU203" s="241" t="s">
        <v>81</v>
      </c>
      <c r="AV203" s="13" t="s">
        <v>79</v>
      </c>
      <c r="AW203" s="13" t="s">
        <v>33</v>
      </c>
      <c r="AX203" s="13" t="s">
        <v>71</v>
      </c>
      <c r="AY203" s="241" t="s">
        <v>130</v>
      </c>
    </row>
    <row r="204" s="14" customFormat="1">
      <c r="A204" s="14"/>
      <c r="B204" s="242"/>
      <c r="C204" s="243"/>
      <c r="D204" s="233" t="s">
        <v>142</v>
      </c>
      <c r="E204" s="244" t="s">
        <v>19</v>
      </c>
      <c r="F204" s="245" t="s">
        <v>131</v>
      </c>
      <c r="G204" s="243"/>
      <c r="H204" s="246">
        <v>3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142</v>
      </c>
      <c r="AU204" s="252" t="s">
        <v>81</v>
      </c>
      <c r="AV204" s="14" t="s">
        <v>81</v>
      </c>
      <c r="AW204" s="14" t="s">
        <v>33</v>
      </c>
      <c r="AX204" s="14" t="s">
        <v>79</v>
      </c>
      <c r="AY204" s="252" t="s">
        <v>130</v>
      </c>
    </row>
    <row r="205" s="2" customFormat="1" ht="24.15" customHeight="1">
      <c r="A205" s="39"/>
      <c r="B205" s="40"/>
      <c r="C205" s="213" t="s">
        <v>266</v>
      </c>
      <c r="D205" s="213" t="s">
        <v>133</v>
      </c>
      <c r="E205" s="214" t="s">
        <v>267</v>
      </c>
      <c r="F205" s="215" t="s">
        <v>268</v>
      </c>
      <c r="G205" s="216" t="s">
        <v>136</v>
      </c>
      <c r="H205" s="217">
        <v>2</v>
      </c>
      <c r="I205" s="218"/>
      <c r="J205" s="219">
        <f>ROUND(I205*H205,2)</f>
        <v>0</v>
      </c>
      <c r="K205" s="215" t="s">
        <v>137</v>
      </c>
      <c r="L205" s="45"/>
      <c r="M205" s="220" t="s">
        <v>19</v>
      </c>
      <c r="N205" s="221" t="s">
        <v>42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0.17999999999999999</v>
      </c>
      <c r="T205" s="223">
        <f>S205*H205</f>
        <v>0.35999999999999999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138</v>
      </c>
      <c r="AT205" s="224" t="s">
        <v>133</v>
      </c>
      <c r="AU205" s="224" t="s">
        <v>81</v>
      </c>
      <c r="AY205" s="18" t="s">
        <v>130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79</v>
      </c>
      <c r="BK205" s="225">
        <f>ROUND(I205*H205,2)</f>
        <v>0</v>
      </c>
      <c r="BL205" s="18" t="s">
        <v>138</v>
      </c>
      <c r="BM205" s="224" t="s">
        <v>269</v>
      </c>
    </row>
    <row r="206" s="2" customFormat="1">
      <c r="A206" s="39"/>
      <c r="B206" s="40"/>
      <c r="C206" s="41"/>
      <c r="D206" s="226" t="s">
        <v>140</v>
      </c>
      <c r="E206" s="41"/>
      <c r="F206" s="227" t="s">
        <v>270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140</v>
      </c>
      <c r="AU206" s="18" t="s">
        <v>81</v>
      </c>
    </row>
    <row r="207" s="13" customFormat="1">
      <c r="A207" s="13"/>
      <c r="B207" s="231"/>
      <c r="C207" s="232"/>
      <c r="D207" s="233" t="s">
        <v>142</v>
      </c>
      <c r="E207" s="234" t="s">
        <v>19</v>
      </c>
      <c r="F207" s="235" t="s">
        <v>166</v>
      </c>
      <c r="G207" s="232"/>
      <c r="H207" s="234" t="s">
        <v>19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142</v>
      </c>
      <c r="AU207" s="241" t="s">
        <v>81</v>
      </c>
      <c r="AV207" s="13" t="s">
        <v>79</v>
      </c>
      <c r="AW207" s="13" t="s">
        <v>33</v>
      </c>
      <c r="AX207" s="13" t="s">
        <v>71</v>
      </c>
      <c r="AY207" s="241" t="s">
        <v>130</v>
      </c>
    </row>
    <row r="208" s="13" customFormat="1">
      <c r="A208" s="13"/>
      <c r="B208" s="231"/>
      <c r="C208" s="232"/>
      <c r="D208" s="233" t="s">
        <v>142</v>
      </c>
      <c r="E208" s="234" t="s">
        <v>19</v>
      </c>
      <c r="F208" s="235" t="s">
        <v>167</v>
      </c>
      <c r="G208" s="232"/>
      <c r="H208" s="234" t="s">
        <v>19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142</v>
      </c>
      <c r="AU208" s="241" t="s">
        <v>81</v>
      </c>
      <c r="AV208" s="13" t="s">
        <v>79</v>
      </c>
      <c r="AW208" s="13" t="s">
        <v>33</v>
      </c>
      <c r="AX208" s="13" t="s">
        <v>71</v>
      </c>
      <c r="AY208" s="241" t="s">
        <v>130</v>
      </c>
    </row>
    <row r="209" s="14" customFormat="1">
      <c r="A209" s="14"/>
      <c r="B209" s="242"/>
      <c r="C209" s="243"/>
      <c r="D209" s="233" t="s">
        <v>142</v>
      </c>
      <c r="E209" s="244" t="s">
        <v>19</v>
      </c>
      <c r="F209" s="245" t="s">
        <v>168</v>
      </c>
      <c r="G209" s="243"/>
      <c r="H209" s="246">
        <v>2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142</v>
      </c>
      <c r="AU209" s="252" t="s">
        <v>81</v>
      </c>
      <c r="AV209" s="14" t="s">
        <v>81</v>
      </c>
      <c r="AW209" s="14" t="s">
        <v>33</v>
      </c>
      <c r="AX209" s="14" t="s">
        <v>79</v>
      </c>
      <c r="AY209" s="252" t="s">
        <v>130</v>
      </c>
    </row>
    <row r="210" s="2" customFormat="1" ht="24.15" customHeight="1">
      <c r="A210" s="39"/>
      <c r="B210" s="40"/>
      <c r="C210" s="213" t="s">
        <v>271</v>
      </c>
      <c r="D210" s="213" t="s">
        <v>133</v>
      </c>
      <c r="E210" s="214" t="s">
        <v>272</v>
      </c>
      <c r="F210" s="215" t="s">
        <v>273</v>
      </c>
      <c r="G210" s="216" t="s">
        <v>197</v>
      </c>
      <c r="H210" s="217">
        <v>4.7999999999999998</v>
      </c>
      <c r="I210" s="218"/>
      <c r="J210" s="219">
        <f>ROUND(I210*H210,2)</f>
        <v>0</v>
      </c>
      <c r="K210" s="215" t="s">
        <v>137</v>
      </c>
      <c r="L210" s="45"/>
      <c r="M210" s="220" t="s">
        <v>19</v>
      </c>
      <c r="N210" s="221" t="s">
        <v>42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0.042000000000000003</v>
      </c>
      <c r="T210" s="223">
        <f>S210*H210</f>
        <v>0.2016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138</v>
      </c>
      <c r="AT210" s="224" t="s">
        <v>133</v>
      </c>
      <c r="AU210" s="224" t="s">
        <v>81</v>
      </c>
      <c r="AY210" s="18" t="s">
        <v>130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138</v>
      </c>
      <c r="BM210" s="224" t="s">
        <v>274</v>
      </c>
    </row>
    <row r="211" s="2" customFormat="1">
      <c r="A211" s="39"/>
      <c r="B211" s="40"/>
      <c r="C211" s="41"/>
      <c r="D211" s="226" t="s">
        <v>140</v>
      </c>
      <c r="E211" s="41"/>
      <c r="F211" s="227" t="s">
        <v>275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140</v>
      </c>
      <c r="AU211" s="18" t="s">
        <v>81</v>
      </c>
    </row>
    <row r="212" s="13" customFormat="1">
      <c r="A212" s="13"/>
      <c r="B212" s="231"/>
      <c r="C212" s="232"/>
      <c r="D212" s="233" t="s">
        <v>142</v>
      </c>
      <c r="E212" s="234" t="s">
        <v>19</v>
      </c>
      <c r="F212" s="235" t="s">
        <v>150</v>
      </c>
      <c r="G212" s="232"/>
      <c r="H212" s="234" t="s">
        <v>19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142</v>
      </c>
      <c r="AU212" s="241" t="s">
        <v>81</v>
      </c>
      <c r="AV212" s="13" t="s">
        <v>79</v>
      </c>
      <c r="AW212" s="13" t="s">
        <v>33</v>
      </c>
      <c r="AX212" s="13" t="s">
        <v>71</v>
      </c>
      <c r="AY212" s="241" t="s">
        <v>130</v>
      </c>
    </row>
    <row r="213" s="13" customFormat="1">
      <c r="A213" s="13"/>
      <c r="B213" s="231"/>
      <c r="C213" s="232"/>
      <c r="D213" s="233" t="s">
        <v>142</v>
      </c>
      <c r="E213" s="234" t="s">
        <v>19</v>
      </c>
      <c r="F213" s="235" t="s">
        <v>151</v>
      </c>
      <c r="G213" s="232"/>
      <c r="H213" s="234" t="s">
        <v>19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142</v>
      </c>
      <c r="AU213" s="241" t="s">
        <v>81</v>
      </c>
      <c r="AV213" s="13" t="s">
        <v>79</v>
      </c>
      <c r="AW213" s="13" t="s">
        <v>33</v>
      </c>
      <c r="AX213" s="13" t="s">
        <v>71</v>
      </c>
      <c r="AY213" s="241" t="s">
        <v>130</v>
      </c>
    </row>
    <row r="214" s="13" customFormat="1">
      <c r="A214" s="13"/>
      <c r="B214" s="231"/>
      <c r="C214" s="232"/>
      <c r="D214" s="233" t="s">
        <v>142</v>
      </c>
      <c r="E214" s="234" t="s">
        <v>19</v>
      </c>
      <c r="F214" s="235" t="s">
        <v>152</v>
      </c>
      <c r="G214" s="232"/>
      <c r="H214" s="234" t="s">
        <v>19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142</v>
      </c>
      <c r="AU214" s="241" t="s">
        <v>81</v>
      </c>
      <c r="AV214" s="13" t="s">
        <v>79</v>
      </c>
      <c r="AW214" s="13" t="s">
        <v>33</v>
      </c>
      <c r="AX214" s="13" t="s">
        <v>71</v>
      </c>
      <c r="AY214" s="241" t="s">
        <v>130</v>
      </c>
    </row>
    <row r="215" s="13" customFormat="1">
      <c r="A215" s="13"/>
      <c r="B215" s="231"/>
      <c r="C215" s="232"/>
      <c r="D215" s="233" t="s">
        <v>142</v>
      </c>
      <c r="E215" s="234" t="s">
        <v>19</v>
      </c>
      <c r="F215" s="235" t="s">
        <v>153</v>
      </c>
      <c r="G215" s="232"/>
      <c r="H215" s="234" t="s">
        <v>19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142</v>
      </c>
      <c r="AU215" s="241" t="s">
        <v>81</v>
      </c>
      <c r="AV215" s="13" t="s">
        <v>79</v>
      </c>
      <c r="AW215" s="13" t="s">
        <v>33</v>
      </c>
      <c r="AX215" s="13" t="s">
        <v>71</v>
      </c>
      <c r="AY215" s="241" t="s">
        <v>130</v>
      </c>
    </row>
    <row r="216" s="13" customFormat="1">
      <c r="A216" s="13"/>
      <c r="B216" s="231"/>
      <c r="C216" s="232"/>
      <c r="D216" s="233" t="s">
        <v>142</v>
      </c>
      <c r="E216" s="234" t="s">
        <v>19</v>
      </c>
      <c r="F216" s="235" t="s">
        <v>154</v>
      </c>
      <c r="G216" s="232"/>
      <c r="H216" s="234" t="s">
        <v>19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142</v>
      </c>
      <c r="AU216" s="241" t="s">
        <v>81</v>
      </c>
      <c r="AV216" s="13" t="s">
        <v>79</v>
      </c>
      <c r="AW216" s="13" t="s">
        <v>33</v>
      </c>
      <c r="AX216" s="13" t="s">
        <v>71</v>
      </c>
      <c r="AY216" s="241" t="s">
        <v>130</v>
      </c>
    </row>
    <row r="217" s="14" customFormat="1">
      <c r="A217" s="14"/>
      <c r="B217" s="242"/>
      <c r="C217" s="243"/>
      <c r="D217" s="233" t="s">
        <v>142</v>
      </c>
      <c r="E217" s="244" t="s">
        <v>19</v>
      </c>
      <c r="F217" s="245" t="s">
        <v>276</v>
      </c>
      <c r="G217" s="243"/>
      <c r="H217" s="246">
        <v>4.7999999999999998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142</v>
      </c>
      <c r="AU217" s="252" t="s">
        <v>81</v>
      </c>
      <c r="AV217" s="14" t="s">
        <v>81</v>
      </c>
      <c r="AW217" s="14" t="s">
        <v>33</v>
      </c>
      <c r="AX217" s="14" t="s">
        <v>79</v>
      </c>
      <c r="AY217" s="252" t="s">
        <v>130</v>
      </c>
    </row>
    <row r="218" s="12" customFormat="1" ht="22.8" customHeight="1">
      <c r="A218" s="12"/>
      <c r="B218" s="197"/>
      <c r="C218" s="198"/>
      <c r="D218" s="199" t="s">
        <v>70</v>
      </c>
      <c r="E218" s="211" t="s">
        <v>277</v>
      </c>
      <c r="F218" s="211" t="s">
        <v>278</v>
      </c>
      <c r="G218" s="198"/>
      <c r="H218" s="198"/>
      <c r="I218" s="201"/>
      <c r="J218" s="212">
        <f>BK218</f>
        <v>0</v>
      </c>
      <c r="K218" s="198"/>
      <c r="L218" s="203"/>
      <c r="M218" s="204"/>
      <c r="N218" s="205"/>
      <c r="O218" s="205"/>
      <c r="P218" s="206">
        <f>SUM(P219:P225)</f>
        <v>0</v>
      </c>
      <c r="Q218" s="205"/>
      <c r="R218" s="206">
        <f>SUM(R219:R225)</f>
        <v>0</v>
      </c>
      <c r="S218" s="205"/>
      <c r="T218" s="207">
        <f>SUM(T219:T225)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8" t="s">
        <v>79</v>
      </c>
      <c r="AT218" s="209" t="s">
        <v>70</v>
      </c>
      <c r="AU218" s="209" t="s">
        <v>79</v>
      </c>
      <c r="AY218" s="208" t="s">
        <v>130</v>
      </c>
      <c r="BK218" s="210">
        <f>SUM(BK219:BK225)</f>
        <v>0</v>
      </c>
    </row>
    <row r="219" s="2" customFormat="1" ht="21.75" customHeight="1">
      <c r="A219" s="39"/>
      <c r="B219" s="40"/>
      <c r="C219" s="213" t="s">
        <v>7</v>
      </c>
      <c r="D219" s="213" t="s">
        <v>133</v>
      </c>
      <c r="E219" s="214" t="s">
        <v>279</v>
      </c>
      <c r="F219" s="215" t="s">
        <v>280</v>
      </c>
      <c r="G219" s="216" t="s">
        <v>158</v>
      </c>
      <c r="H219" s="217">
        <v>3.3719999999999999</v>
      </c>
      <c r="I219" s="218"/>
      <c r="J219" s="219">
        <f>ROUND(I219*H219,2)</f>
        <v>0</v>
      </c>
      <c r="K219" s="215" t="s">
        <v>137</v>
      </c>
      <c r="L219" s="45"/>
      <c r="M219" s="220" t="s">
        <v>19</v>
      </c>
      <c r="N219" s="221" t="s">
        <v>42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138</v>
      </c>
      <c r="AT219" s="224" t="s">
        <v>133</v>
      </c>
      <c r="AU219" s="224" t="s">
        <v>81</v>
      </c>
      <c r="AY219" s="18" t="s">
        <v>130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79</v>
      </c>
      <c r="BK219" s="225">
        <f>ROUND(I219*H219,2)</f>
        <v>0</v>
      </c>
      <c r="BL219" s="18" t="s">
        <v>138</v>
      </c>
      <c r="BM219" s="224" t="s">
        <v>281</v>
      </c>
    </row>
    <row r="220" s="2" customFormat="1">
      <c r="A220" s="39"/>
      <c r="B220" s="40"/>
      <c r="C220" s="41"/>
      <c r="D220" s="226" t="s">
        <v>140</v>
      </c>
      <c r="E220" s="41"/>
      <c r="F220" s="227" t="s">
        <v>282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140</v>
      </c>
      <c r="AU220" s="18" t="s">
        <v>81</v>
      </c>
    </row>
    <row r="221" s="2" customFormat="1" ht="24.15" customHeight="1">
      <c r="A221" s="39"/>
      <c r="B221" s="40"/>
      <c r="C221" s="213" t="s">
        <v>283</v>
      </c>
      <c r="D221" s="213" t="s">
        <v>133</v>
      </c>
      <c r="E221" s="214" t="s">
        <v>284</v>
      </c>
      <c r="F221" s="215" t="s">
        <v>285</v>
      </c>
      <c r="G221" s="216" t="s">
        <v>158</v>
      </c>
      <c r="H221" s="217">
        <v>84.299999999999997</v>
      </c>
      <c r="I221" s="218"/>
      <c r="J221" s="219">
        <f>ROUND(I221*H221,2)</f>
        <v>0</v>
      </c>
      <c r="K221" s="215" t="s">
        <v>137</v>
      </c>
      <c r="L221" s="45"/>
      <c r="M221" s="220" t="s">
        <v>19</v>
      </c>
      <c r="N221" s="221" t="s">
        <v>42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138</v>
      </c>
      <c r="AT221" s="224" t="s">
        <v>133</v>
      </c>
      <c r="AU221" s="224" t="s">
        <v>81</v>
      </c>
      <c r="AY221" s="18" t="s">
        <v>130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138</v>
      </c>
      <c r="BM221" s="224" t="s">
        <v>286</v>
      </c>
    </row>
    <row r="222" s="2" customFormat="1">
      <c r="A222" s="39"/>
      <c r="B222" s="40"/>
      <c r="C222" s="41"/>
      <c r="D222" s="226" t="s">
        <v>140</v>
      </c>
      <c r="E222" s="41"/>
      <c r="F222" s="227" t="s">
        <v>287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140</v>
      </c>
      <c r="AU222" s="18" t="s">
        <v>81</v>
      </c>
    </row>
    <row r="223" s="14" customFormat="1">
      <c r="A223" s="14"/>
      <c r="B223" s="242"/>
      <c r="C223" s="243"/>
      <c r="D223" s="233" t="s">
        <v>142</v>
      </c>
      <c r="E223" s="243"/>
      <c r="F223" s="245" t="s">
        <v>288</v>
      </c>
      <c r="G223" s="243"/>
      <c r="H223" s="246">
        <v>84.299999999999997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142</v>
      </c>
      <c r="AU223" s="252" t="s">
        <v>81</v>
      </c>
      <c r="AV223" s="14" t="s">
        <v>81</v>
      </c>
      <c r="AW223" s="14" t="s">
        <v>4</v>
      </c>
      <c r="AX223" s="14" t="s">
        <v>79</v>
      </c>
      <c r="AY223" s="252" t="s">
        <v>130</v>
      </c>
    </row>
    <row r="224" s="2" customFormat="1" ht="24.15" customHeight="1">
      <c r="A224" s="39"/>
      <c r="B224" s="40"/>
      <c r="C224" s="213" t="s">
        <v>289</v>
      </c>
      <c r="D224" s="213" t="s">
        <v>133</v>
      </c>
      <c r="E224" s="214" t="s">
        <v>290</v>
      </c>
      <c r="F224" s="215" t="s">
        <v>291</v>
      </c>
      <c r="G224" s="216" t="s">
        <v>158</v>
      </c>
      <c r="H224" s="217">
        <v>3.3719999999999999</v>
      </c>
      <c r="I224" s="218"/>
      <c r="J224" s="219">
        <f>ROUND(I224*H224,2)</f>
        <v>0</v>
      </c>
      <c r="K224" s="215" t="s">
        <v>137</v>
      </c>
      <c r="L224" s="45"/>
      <c r="M224" s="220" t="s">
        <v>19</v>
      </c>
      <c r="N224" s="221" t="s">
        <v>42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138</v>
      </c>
      <c r="AT224" s="224" t="s">
        <v>133</v>
      </c>
      <c r="AU224" s="224" t="s">
        <v>81</v>
      </c>
      <c r="AY224" s="18" t="s">
        <v>130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138</v>
      </c>
      <c r="BM224" s="224" t="s">
        <v>292</v>
      </c>
    </row>
    <row r="225" s="2" customFormat="1">
      <c r="A225" s="39"/>
      <c r="B225" s="40"/>
      <c r="C225" s="41"/>
      <c r="D225" s="226" t="s">
        <v>140</v>
      </c>
      <c r="E225" s="41"/>
      <c r="F225" s="227" t="s">
        <v>293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140</v>
      </c>
      <c r="AU225" s="18" t="s">
        <v>81</v>
      </c>
    </row>
    <row r="226" s="12" customFormat="1" ht="22.8" customHeight="1">
      <c r="A226" s="12"/>
      <c r="B226" s="197"/>
      <c r="C226" s="198"/>
      <c r="D226" s="199" t="s">
        <v>70</v>
      </c>
      <c r="E226" s="211" t="s">
        <v>294</v>
      </c>
      <c r="F226" s="211" t="s">
        <v>295</v>
      </c>
      <c r="G226" s="198"/>
      <c r="H226" s="198"/>
      <c r="I226" s="201"/>
      <c r="J226" s="212">
        <f>BK226</f>
        <v>0</v>
      </c>
      <c r="K226" s="198"/>
      <c r="L226" s="203"/>
      <c r="M226" s="204"/>
      <c r="N226" s="205"/>
      <c r="O226" s="205"/>
      <c r="P226" s="206">
        <f>SUM(P227:P228)</f>
        <v>0</v>
      </c>
      <c r="Q226" s="205"/>
      <c r="R226" s="206">
        <f>SUM(R227:R228)</f>
        <v>0</v>
      </c>
      <c r="S226" s="205"/>
      <c r="T226" s="207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8" t="s">
        <v>79</v>
      </c>
      <c r="AT226" s="209" t="s">
        <v>70</v>
      </c>
      <c r="AU226" s="209" t="s">
        <v>79</v>
      </c>
      <c r="AY226" s="208" t="s">
        <v>130</v>
      </c>
      <c r="BK226" s="210">
        <f>SUM(BK227:BK228)</f>
        <v>0</v>
      </c>
    </row>
    <row r="227" s="2" customFormat="1" ht="33" customHeight="1">
      <c r="A227" s="39"/>
      <c r="B227" s="40"/>
      <c r="C227" s="213" t="s">
        <v>296</v>
      </c>
      <c r="D227" s="213" t="s">
        <v>133</v>
      </c>
      <c r="E227" s="214" t="s">
        <v>297</v>
      </c>
      <c r="F227" s="215" t="s">
        <v>298</v>
      </c>
      <c r="G227" s="216" t="s">
        <v>158</v>
      </c>
      <c r="H227" s="217">
        <v>2.851</v>
      </c>
      <c r="I227" s="218"/>
      <c r="J227" s="219">
        <f>ROUND(I227*H227,2)</f>
        <v>0</v>
      </c>
      <c r="K227" s="215" t="s">
        <v>137</v>
      </c>
      <c r="L227" s="45"/>
      <c r="M227" s="220" t="s">
        <v>19</v>
      </c>
      <c r="N227" s="221" t="s">
        <v>42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138</v>
      </c>
      <c r="AT227" s="224" t="s">
        <v>133</v>
      </c>
      <c r="AU227" s="224" t="s">
        <v>81</v>
      </c>
      <c r="AY227" s="18" t="s">
        <v>130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79</v>
      </c>
      <c r="BK227" s="225">
        <f>ROUND(I227*H227,2)</f>
        <v>0</v>
      </c>
      <c r="BL227" s="18" t="s">
        <v>138</v>
      </c>
      <c r="BM227" s="224" t="s">
        <v>299</v>
      </c>
    </row>
    <row r="228" s="2" customFormat="1">
      <c r="A228" s="39"/>
      <c r="B228" s="40"/>
      <c r="C228" s="41"/>
      <c r="D228" s="226" t="s">
        <v>140</v>
      </c>
      <c r="E228" s="41"/>
      <c r="F228" s="227" t="s">
        <v>300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140</v>
      </c>
      <c r="AU228" s="18" t="s">
        <v>81</v>
      </c>
    </row>
    <row r="229" s="12" customFormat="1" ht="25.92" customHeight="1">
      <c r="A229" s="12"/>
      <c r="B229" s="197"/>
      <c r="C229" s="198"/>
      <c r="D229" s="199" t="s">
        <v>70</v>
      </c>
      <c r="E229" s="200" t="s">
        <v>301</v>
      </c>
      <c r="F229" s="200" t="s">
        <v>302</v>
      </c>
      <c r="G229" s="198"/>
      <c r="H229" s="198"/>
      <c r="I229" s="201"/>
      <c r="J229" s="202">
        <f>BK229</f>
        <v>0</v>
      </c>
      <c r="K229" s="198"/>
      <c r="L229" s="203"/>
      <c r="M229" s="204"/>
      <c r="N229" s="205"/>
      <c r="O229" s="205"/>
      <c r="P229" s="206">
        <f>P230+P243+P265+P290</f>
        <v>0</v>
      </c>
      <c r="Q229" s="205"/>
      <c r="R229" s="206">
        <f>R230+R243+R265+R290</f>
        <v>0.13479723999999999</v>
      </c>
      <c r="S229" s="205"/>
      <c r="T229" s="207">
        <f>T230+T243+T265+T290</f>
        <v>0.0045030000000000001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8" t="s">
        <v>81</v>
      </c>
      <c r="AT229" s="209" t="s">
        <v>70</v>
      </c>
      <c r="AU229" s="209" t="s">
        <v>71</v>
      </c>
      <c r="AY229" s="208" t="s">
        <v>130</v>
      </c>
      <c r="BK229" s="210">
        <f>BK230+BK243+BK265+BK290</f>
        <v>0</v>
      </c>
    </row>
    <row r="230" s="12" customFormat="1" ht="22.8" customHeight="1">
      <c r="A230" s="12"/>
      <c r="B230" s="197"/>
      <c r="C230" s="198"/>
      <c r="D230" s="199" t="s">
        <v>70</v>
      </c>
      <c r="E230" s="211" t="s">
        <v>303</v>
      </c>
      <c r="F230" s="211" t="s">
        <v>304</v>
      </c>
      <c r="G230" s="198"/>
      <c r="H230" s="198"/>
      <c r="I230" s="201"/>
      <c r="J230" s="212">
        <f>BK230</f>
        <v>0</v>
      </c>
      <c r="K230" s="198"/>
      <c r="L230" s="203"/>
      <c r="M230" s="204"/>
      <c r="N230" s="205"/>
      <c r="O230" s="205"/>
      <c r="P230" s="206">
        <f>SUM(P231:P242)</f>
        <v>0</v>
      </c>
      <c r="Q230" s="205"/>
      <c r="R230" s="206">
        <f>SUM(R231:R242)</f>
        <v>0.001611</v>
      </c>
      <c r="S230" s="205"/>
      <c r="T230" s="207">
        <f>SUM(T231:T242)</f>
        <v>0.001503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8" t="s">
        <v>81</v>
      </c>
      <c r="AT230" s="209" t="s">
        <v>70</v>
      </c>
      <c r="AU230" s="209" t="s">
        <v>79</v>
      </c>
      <c r="AY230" s="208" t="s">
        <v>130</v>
      </c>
      <c r="BK230" s="210">
        <f>SUM(BK231:BK242)</f>
        <v>0</v>
      </c>
    </row>
    <row r="231" s="2" customFormat="1" ht="16.5" customHeight="1">
      <c r="A231" s="39"/>
      <c r="B231" s="40"/>
      <c r="C231" s="213" t="s">
        <v>305</v>
      </c>
      <c r="D231" s="213" t="s">
        <v>133</v>
      </c>
      <c r="E231" s="214" t="s">
        <v>306</v>
      </c>
      <c r="F231" s="215" t="s">
        <v>307</v>
      </c>
      <c r="G231" s="216" t="s">
        <v>197</v>
      </c>
      <c r="H231" s="217">
        <v>0.90000000000000002</v>
      </c>
      <c r="I231" s="218"/>
      <c r="J231" s="219">
        <f>ROUND(I231*H231,2)</f>
        <v>0</v>
      </c>
      <c r="K231" s="215" t="s">
        <v>137</v>
      </c>
      <c r="L231" s="45"/>
      <c r="M231" s="220" t="s">
        <v>19</v>
      </c>
      <c r="N231" s="221" t="s">
        <v>42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0.00167</v>
      </c>
      <c r="T231" s="223">
        <f>S231*H231</f>
        <v>0.001503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250</v>
      </c>
      <c r="AT231" s="224" t="s">
        <v>133</v>
      </c>
      <c r="AU231" s="224" t="s">
        <v>81</v>
      </c>
      <c r="AY231" s="18" t="s">
        <v>130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79</v>
      </c>
      <c r="BK231" s="225">
        <f>ROUND(I231*H231,2)</f>
        <v>0</v>
      </c>
      <c r="BL231" s="18" t="s">
        <v>250</v>
      </c>
      <c r="BM231" s="224" t="s">
        <v>308</v>
      </c>
    </row>
    <row r="232" s="2" customFormat="1">
      <c r="A232" s="39"/>
      <c r="B232" s="40"/>
      <c r="C232" s="41"/>
      <c r="D232" s="226" t="s">
        <v>140</v>
      </c>
      <c r="E232" s="41"/>
      <c r="F232" s="227" t="s">
        <v>309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140</v>
      </c>
      <c r="AU232" s="18" t="s">
        <v>81</v>
      </c>
    </row>
    <row r="233" s="13" customFormat="1">
      <c r="A233" s="13"/>
      <c r="B233" s="231"/>
      <c r="C233" s="232"/>
      <c r="D233" s="233" t="s">
        <v>142</v>
      </c>
      <c r="E233" s="234" t="s">
        <v>19</v>
      </c>
      <c r="F233" s="235" t="s">
        <v>143</v>
      </c>
      <c r="G233" s="232"/>
      <c r="H233" s="234" t="s">
        <v>19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142</v>
      </c>
      <c r="AU233" s="241" t="s">
        <v>81</v>
      </c>
      <c r="AV233" s="13" t="s">
        <v>79</v>
      </c>
      <c r="AW233" s="13" t="s">
        <v>33</v>
      </c>
      <c r="AX233" s="13" t="s">
        <v>71</v>
      </c>
      <c r="AY233" s="241" t="s">
        <v>130</v>
      </c>
    </row>
    <row r="234" s="14" customFormat="1">
      <c r="A234" s="14"/>
      <c r="B234" s="242"/>
      <c r="C234" s="243"/>
      <c r="D234" s="233" t="s">
        <v>142</v>
      </c>
      <c r="E234" s="244" t="s">
        <v>19</v>
      </c>
      <c r="F234" s="245" t="s">
        <v>310</v>
      </c>
      <c r="G234" s="243"/>
      <c r="H234" s="246">
        <v>0.90000000000000002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142</v>
      </c>
      <c r="AU234" s="252" t="s">
        <v>81</v>
      </c>
      <c r="AV234" s="14" t="s">
        <v>81</v>
      </c>
      <c r="AW234" s="14" t="s">
        <v>33</v>
      </c>
      <c r="AX234" s="14" t="s">
        <v>79</v>
      </c>
      <c r="AY234" s="252" t="s">
        <v>130</v>
      </c>
    </row>
    <row r="235" s="2" customFormat="1" ht="24.15" customHeight="1">
      <c r="A235" s="39"/>
      <c r="B235" s="40"/>
      <c r="C235" s="213" t="s">
        <v>311</v>
      </c>
      <c r="D235" s="213" t="s">
        <v>133</v>
      </c>
      <c r="E235" s="214" t="s">
        <v>312</v>
      </c>
      <c r="F235" s="215" t="s">
        <v>313</v>
      </c>
      <c r="G235" s="216" t="s">
        <v>197</v>
      </c>
      <c r="H235" s="217">
        <v>0.90000000000000002</v>
      </c>
      <c r="I235" s="218"/>
      <c r="J235" s="219">
        <f>ROUND(I235*H235,2)</f>
        <v>0</v>
      </c>
      <c r="K235" s="215" t="s">
        <v>137</v>
      </c>
      <c r="L235" s="45"/>
      <c r="M235" s="220" t="s">
        <v>19</v>
      </c>
      <c r="N235" s="221" t="s">
        <v>42</v>
      </c>
      <c r="O235" s="85"/>
      <c r="P235" s="222">
        <f>O235*H235</f>
        <v>0</v>
      </c>
      <c r="Q235" s="222">
        <v>0.0017899999999999999</v>
      </c>
      <c r="R235" s="222">
        <f>Q235*H235</f>
        <v>0.001611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250</v>
      </c>
      <c r="AT235" s="224" t="s">
        <v>133</v>
      </c>
      <c r="AU235" s="224" t="s">
        <v>81</v>
      </c>
      <c r="AY235" s="18" t="s">
        <v>130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250</v>
      </c>
      <c r="BM235" s="224" t="s">
        <v>314</v>
      </c>
    </row>
    <row r="236" s="2" customFormat="1">
      <c r="A236" s="39"/>
      <c r="B236" s="40"/>
      <c r="C236" s="41"/>
      <c r="D236" s="226" t="s">
        <v>140</v>
      </c>
      <c r="E236" s="41"/>
      <c r="F236" s="227" t="s">
        <v>315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140</v>
      </c>
      <c r="AU236" s="18" t="s">
        <v>81</v>
      </c>
    </row>
    <row r="237" s="13" customFormat="1">
      <c r="A237" s="13"/>
      <c r="B237" s="231"/>
      <c r="C237" s="232"/>
      <c r="D237" s="233" t="s">
        <v>142</v>
      </c>
      <c r="E237" s="234" t="s">
        <v>19</v>
      </c>
      <c r="F237" s="235" t="s">
        <v>143</v>
      </c>
      <c r="G237" s="232"/>
      <c r="H237" s="234" t="s">
        <v>19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142</v>
      </c>
      <c r="AU237" s="241" t="s">
        <v>81</v>
      </c>
      <c r="AV237" s="13" t="s">
        <v>79</v>
      </c>
      <c r="AW237" s="13" t="s">
        <v>33</v>
      </c>
      <c r="AX237" s="13" t="s">
        <v>71</v>
      </c>
      <c r="AY237" s="241" t="s">
        <v>130</v>
      </c>
    </row>
    <row r="238" s="14" customFormat="1">
      <c r="A238" s="14"/>
      <c r="B238" s="242"/>
      <c r="C238" s="243"/>
      <c r="D238" s="233" t="s">
        <v>142</v>
      </c>
      <c r="E238" s="244" t="s">
        <v>19</v>
      </c>
      <c r="F238" s="245" t="s">
        <v>310</v>
      </c>
      <c r="G238" s="243"/>
      <c r="H238" s="246">
        <v>0.90000000000000002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142</v>
      </c>
      <c r="AU238" s="252" t="s">
        <v>81</v>
      </c>
      <c r="AV238" s="14" t="s">
        <v>81</v>
      </c>
      <c r="AW238" s="14" t="s">
        <v>33</v>
      </c>
      <c r="AX238" s="14" t="s">
        <v>79</v>
      </c>
      <c r="AY238" s="252" t="s">
        <v>130</v>
      </c>
    </row>
    <row r="239" s="2" customFormat="1" ht="33" customHeight="1">
      <c r="A239" s="39"/>
      <c r="B239" s="40"/>
      <c r="C239" s="213" t="s">
        <v>316</v>
      </c>
      <c r="D239" s="213" t="s">
        <v>133</v>
      </c>
      <c r="E239" s="214" t="s">
        <v>317</v>
      </c>
      <c r="F239" s="215" t="s">
        <v>318</v>
      </c>
      <c r="G239" s="216" t="s">
        <v>173</v>
      </c>
      <c r="H239" s="217">
        <v>2</v>
      </c>
      <c r="I239" s="218"/>
      <c r="J239" s="219">
        <f>ROUND(I239*H239,2)</f>
        <v>0</v>
      </c>
      <c r="K239" s="215" t="s">
        <v>137</v>
      </c>
      <c r="L239" s="45"/>
      <c r="M239" s="220" t="s">
        <v>19</v>
      </c>
      <c r="N239" s="221" t="s">
        <v>42</v>
      </c>
      <c r="O239" s="85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250</v>
      </c>
      <c r="AT239" s="224" t="s">
        <v>133</v>
      </c>
      <c r="AU239" s="224" t="s">
        <v>81</v>
      </c>
      <c r="AY239" s="18" t="s">
        <v>130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250</v>
      </c>
      <c r="BM239" s="224" t="s">
        <v>319</v>
      </c>
    </row>
    <row r="240" s="2" customFormat="1">
      <c r="A240" s="39"/>
      <c r="B240" s="40"/>
      <c r="C240" s="41"/>
      <c r="D240" s="226" t="s">
        <v>140</v>
      </c>
      <c r="E240" s="41"/>
      <c r="F240" s="227" t="s">
        <v>320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140</v>
      </c>
      <c r="AU240" s="18" t="s">
        <v>81</v>
      </c>
    </row>
    <row r="241" s="2" customFormat="1" ht="24.15" customHeight="1">
      <c r="A241" s="39"/>
      <c r="B241" s="40"/>
      <c r="C241" s="213" t="s">
        <v>321</v>
      </c>
      <c r="D241" s="213" t="s">
        <v>133</v>
      </c>
      <c r="E241" s="214" t="s">
        <v>322</v>
      </c>
      <c r="F241" s="215" t="s">
        <v>323</v>
      </c>
      <c r="G241" s="216" t="s">
        <v>158</v>
      </c>
      <c r="H241" s="217">
        <v>0.002</v>
      </c>
      <c r="I241" s="218"/>
      <c r="J241" s="219">
        <f>ROUND(I241*H241,2)</f>
        <v>0</v>
      </c>
      <c r="K241" s="215" t="s">
        <v>137</v>
      </c>
      <c r="L241" s="45"/>
      <c r="M241" s="220" t="s">
        <v>19</v>
      </c>
      <c r="N241" s="221" t="s">
        <v>42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250</v>
      </c>
      <c r="AT241" s="224" t="s">
        <v>133</v>
      </c>
      <c r="AU241" s="224" t="s">
        <v>81</v>
      </c>
      <c r="AY241" s="18" t="s">
        <v>130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79</v>
      </c>
      <c r="BK241" s="225">
        <f>ROUND(I241*H241,2)</f>
        <v>0</v>
      </c>
      <c r="BL241" s="18" t="s">
        <v>250</v>
      </c>
      <c r="BM241" s="224" t="s">
        <v>324</v>
      </c>
    </row>
    <row r="242" s="2" customFormat="1">
      <c r="A242" s="39"/>
      <c r="B242" s="40"/>
      <c r="C242" s="41"/>
      <c r="D242" s="226" t="s">
        <v>140</v>
      </c>
      <c r="E242" s="41"/>
      <c r="F242" s="227" t="s">
        <v>325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81</v>
      </c>
    </row>
    <row r="243" s="12" customFormat="1" ht="22.8" customHeight="1">
      <c r="A243" s="12"/>
      <c r="B243" s="197"/>
      <c r="C243" s="198"/>
      <c r="D243" s="199" t="s">
        <v>70</v>
      </c>
      <c r="E243" s="211" t="s">
        <v>326</v>
      </c>
      <c r="F243" s="211" t="s">
        <v>327</v>
      </c>
      <c r="G243" s="198"/>
      <c r="H243" s="198"/>
      <c r="I243" s="201"/>
      <c r="J243" s="212">
        <f>BK243</f>
        <v>0</v>
      </c>
      <c r="K243" s="198"/>
      <c r="L243" s="203"/>
      <c r="M243" s="204"/>
      <c r="N243" s="205"/>
      <c r="O243" s="205"/>
      <c r="P243" s="206">
        <f>SUM(P244:P264)</f>
        <v>0</v>
      </c>
      <c r="Q243" s="205"/>
      <c r="R243" s="206">
        <f>SUM(R244:R264)</f>
        <v>0.020750000000000001</v>
      </c>
      <c r="S243" s="205"/>
      <c r="T243" s="207">
        <f>SUM(T244:T264)</f>
        <v>0.0030000000000000001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8" t="s">
        <v>81</v>
      </c>
      <c r="AT243" s="209" t="s">
        <v>70</v>
      </c>
      <c r="AU243" s="209" t="s">
        <v>79</v>
      </c>
      <c r="AY243" s="208" t="s">
        <v>130</v>
      </c>
      <c r="BK243" s="210">
        <f>SUM(BK244:BK264)</f>
        <v>0</v>
      </c>
    </row>
    <row r="244" s="2" customFormat="1" ht="16.5" customHeight="1">
      <c r="A244" s="39"/>
      <c r="B244" s="40"/>
      <c r="C244" s="213" t="s">
        <v>328</v>
      </c>
      <c r="D244" s="213" t="s">
        <v>133</v>
      </c>
      <c r="E244" s="214" t="s">
        <v>329</v>
      </c>
      <c r="F244" s="215" t="s">
        <v>330</v>
      </c>
      <c r="G244" s="216" t="s">
        <v>173</v>
      </c>
      <c r="H244" s="217">
        <v>1</v>
      </c>
      <c r="I244" s="218"/>
      <c r="J244" s="219">
        <f>ROUND(I244*H244,2)</f>
        <v>0</v>
      </c>
      <c r="K244" s="215" t="s">
        <v>137</v>
      </c>
      <c r="L244" s="45"/>
      <c r="M244" s="220" t="s">
        <v>19</v>
      </c>
      <c r="N244" s="221" t="s">
        <v>42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0.0030000000000000001</v>
      </c>
      <c r="T244" s="223">
        <f>S244*H244</f>
        <v>0.0030000000000000001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250</v>
      </c>
      <c r="AT244" s="224" t="s">
        <v>133</v>
      </c>
      <c r="AU244" s="224" t="s">
        <v>81</v>
      </c>
      <c r="AY244" s="18" t="s">
        <v>130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79</v>
      </c>
      <c r="BK244" s="225">
        <f>ROUND(I244*H244,2)</f>
        <v>0</v>
      </c>
      <c r="BL244" s="18" t="s">
        <v>250</v>
      </c>
      <c r="BM244" s="224" t="s">
        <v>331</v>
      </c>
    </row>
    <row r="245" s="2" customFormat="1">
      <c r="A245" s="39"/>
      <c r="B245" s="40"/>
      <c r="C245" s="41"/>
      <c r="D245" s="226" t="s">
        <v>140</v>
      </c>
      <c r="E245" s="41"/>
      <c r="F245" s="227" t="s">
        <v>332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140</v>
      </c>
      <c r="AU245" s="18" t="s">
        <v>81</v>
      </c>
    </row>
    <row r="246" s="13" customFormat="1">
      <c r="A246" s="13"/>
      <c r="B246" s="231"/>
      <c r="C246" s="232"/>
      <c r="D246" s="233" t="s">
        <v>142</v>
      </c>
      <c r="E246" s="234" t="s">
        <v>19</v>
      </c>
      <c r="F246" s="235" t="s">
        <v>143</v>
      </c>
      <c r="G246" s="232"/>
      <c r="H246" s="234" t="s">
        <v>19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142</v>
      </c>
      <c r="AU246" s="241" t="s">
        <v>81</v>
      </c>
      <c r="AV246" s="13" t="s">
        <v>79</v>
      </c>
      <c r="AW246" s="13" t="s">
        <v>33</v>
      </c>
      <c r="AX246" s="13" t="s">
        <v>71</v>
      </c>
      <c r="AY246" s="241" t="s">
        <v>130</v>
      </c>
    </row>
    <row r="247" s="14" customFormat="1">
      <c r="A247" s="14"/>
      <c r="B247" s="242"/>
      <c r="C247" s="243"/>
      <c r="D247" s="233" t="s">
        <v>142</v>
      </c>
      <c r="E247" s="244" t="s">
        <v>19</v>
      </c>
      <c r="F247" s="245" t="s">
        <v>184</v>
      </c>
      <c r="G247" s="243"/>
      <c r="H247" s="246">
        <v>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142</v>
      </c>
      <c r="AU247" s="252" t="s">
        <v>81</v>
      </c>
      <c r="AV247" s="14" t="s">
        <v>81</v>
      </c>
      <c r="AW247" s="14" t="s">
        <v>33</v>
      </c>
      <c r="AX247" s="14" t="s">
        <v>79</v>
      </c>
      <c r="AY247" s="252" t="s">
        <v>130</v>
      </c>
    </row>
    <row r="248" s="2" customFormat="1" ht="24.15" customHeight="1">
      <c r="A248" s="39"/>
      <c r="B248" s="40"/>
      <c r="C248" s="213" t="s">
        <v>333</v>
      </c>
      <c r="D248" s="213" t="s">
        <v>133</v>
      </c>
      <c r="E248" s="214" t="s">
        <v>334</v>
      </c>
      <c r="F248" s="215" t="s">
        <v>335</v>
      </c>
      <c r="G248" s="216" t="s">
        <v>173</v>
      </c>
      <c r="H248" s="217">
        <v>1</v>
      </c>
      <c r="I248" s="218"/>
      <c r="J248" s="219">
        <f>ROUND(I248*H248,2)</f>
        <v>0</v>
      </c>
      <c r="K248" s="215" t="s">
        <v>137</v>
      </c>
      <c r="L248" s="45"/>
      <c r="M248" s="220" t="s">
        <v>19</v>
      </c>
      <c r="N248" s="221" t="s">
        <v>42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250</v>
      </c>
      <c r="AT248" s="224" t="s">
        <v>133</v>
      </c>
      <c r="AU248" s="224" t="s">
        <v>81</v>
      </c>
      <c r="AY248" s="18" t="s">
        <v>130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79</v>
      </c>
      <c r="BK248" s="225">
        <f>ROUND(I248*H248,2)</f>
        <v>0</v>
      </c>
      <c r="BL248" s="18" t="s">
        <v>250</v>
      </c>
      <c r="BM248" s="224" t="s">
        <v>336</v>
      </c>
    </row>
    <row r="249" s="2" customFormat="1">
      <c r="A249" s="39"/>
      <c r="B249" s="40"/>
      <c r="C249" s="41"/>
      <c r="D249" s="226" t="s">
        <v>140</v>
      </c>
      <c r="E249" s="41"/>
      <c r="F249" s="227" t="s">
        <v>337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140</v>
      </c>
      <c r="AU249" s="18" t="s">
        <v>81</v>
      </c>
    </row>
    <row r="250" s="13" customFormat="1">
      <c r="A250" s="13"/>
      <c r="B250" s="231"/>
      <c r="C250" s="232"/>
      <c r="D250" s="233" t="s">
        <v>142</v>
      </c>
      <c r="E250" s="234" t="s">
        <v>19</v>
      </c>
      <c r="F250" s="235" t="s">
        <v>200</v>
      </c>
      <c r="G250" s="232"/>
      <c r="H250" s="234" t="s">
        <v>19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142</v>
      </c>
      <c r="AU250" s="241" t="s">
        <v>81</v>
      </c>
      <c r="AV250" s="13" t="s">
        <v>79</v>
      </c>
      <c r="AW250" s="13" t="s">
        <v>33</v>
      </c>
      <c r="AX250" s="13" t="s">
        <v>71</v>
      </c>
      <c r="AY250" s="241" t="s">
        <v>130</v>
      </c>
    </row>
    <row r="251" s="13" customFormat="1">
      <c r="A251" s="13"/>
      <c r="B251" s="231"/>
      <c r="C251" s="232"/>
      <c r="D251" s="233" t="s">
        <v>142</v>
      </c>
      <c r="E251" s="234" t="s">
        <v>19</v>
      </c>
      <c r="F251" s="235" t="s">
        <v>221</v>
      </c>
      <c r="G251" s="232"/>
      <c r="H251" s="234" t="s">
        <v>19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142</v>
      </c>
      <c r="AU251" s="241" t="s">
        <v>81</v>
      </c>
      <c r="AV251" s="13" t="s">
        <v>79</v>
      </c>
      <c r="AW251" s="13" t="s">
        <v>33</v>
      </c>
      <c r="AX251" s="13" t="s">
        <v>71</v>
      </c>
      <c r="AY251" s="241" t="s">
        <v>130</v>
      </c>
    </row>
    <row r="252" s="14" customFormat="1">
      <c r="A252" s="14"/>
      <c r="B252" s="242"/>
      <c r="C252" s="243"/>
      <c r="D252" s="233" t="s">
        <v>142</v>
      </c>
      <c r="E252" s="244" t="s">
        <v>19</v>
      </c>
      <c r="F252" s="245" t="s">
        <v>222</v>
      </c>
      <c r="G252" s="243"/>
      <c r="H252" s="246">
        <v>1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142</v>
      </c>
      <c r="AU252" s="252" t="s">
        <v>81</v>
      </c>
      <c r="AV252" s="14" t="s">
        <v>81</v>
      </c>
      <c r="AW252" s="14" t="s">
        <v>33</v>
      </c>
      <c r="AX252" s="14" t="s">
        <v>79</v>
      </c>
      <c r="AY252" s="252" t="s">
        <v>130</v>
      </c>
    </row>
    <row r="253" s="2" customFormat="1" ht="21.75" customHeight="1">
      <c r="A253" s="39"/>
      <c r="B253" s="40"/>
      <c r="C253" s="264" t="s">
        <v>338</v>
      </c>
      <c r="D253" s="264" t="s">
        <v>224</v>
      </c>
      <c r="E253" s="265" t="s">
        <v>339</v>
      </c>
      <c r="F253" s="266" t="s">
        <v>340</v>
      </c>
      <c r="G253" s="267" t="s">
        <v>173</v>
      </c>
      <c r="H253" s="268">
        <v>1</v>
      </c>
      <c r="I253" s="269"/>
      <c r="J253" s="270">
        <f>ROUND(I253*H253,2)</f>
        <v>0</v>
      </c>
      <c r="K253" s="266" t="s">
        <v>137</v>
      </c>
      <c r="L253" s="271"/>
      <c r="M253" s="272" t="s">
        <v>19</v>
      </c>
      <c r="N253" s="273" t="s">
        <v>42</v>
      </c>
      <c r="O253" s="85"/>
      <c r="P253" s="222">
        <f>O253*H253</f>
        <v>0</v>
      </c>
      <c r="Q253" s="222">
        <v>0.016</v>
      </c>
      <c r="R253" s="222">
        <f>Q253*H253</f>
        <v>0.016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341</v>
      </c>
      <c r="AT253" s="224" t="s">
        <v>224</v>
      </c>
      <c r="AU253" s="224" t="s">
        <v>81</v>
      </c>
      <c r="AY253" s="18" t="s">
        <v>130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79</v>
      </c>
      <c r="BK253" s="225">
        <f>ROUND(I253*H253,2)</f>
        <v>0</v>
      </c>
      <c r="BL253" s="18" t="s">
        <v>250</v>
      </c>
      <c r="BM253" s="224" t="s">
        <v>342</v>
      </c>
    </row>
    <row r="254" s="2" customFormat="1" ht="16.5" customHeight="1">
      <c r="A254" s="39"/>
      <c r="B254" s="40"/>
      <c r="C254" s="213" t="s">
        <v>341</v>
      </c>
      <c r="D254" s="213" t="s">
        <v>133</v>
      </c>
      <c r="E254" s="214" t="s">
        <v>343</v>
      </c>
      <c r="F254" s="215" t="s">
        <v>344</v>
      </c>
      <c r="G254" s="216" t="s">
        <v>173</v>
      </c>
      <c r="H254" s="217">
        <v>1</v>
      </c>
      <c r="I254" s="218"/>
      <c r="J254" s="219">
        <f>ROUND(I254*H254,2)</f>
        <v>0</v>
      </c>
      <c r="K254" s="215" t="s">
        <v>137</v>
      </c>
      <c r="L254" s="45"/>
      <c r="M254" s="220" t="s">
        <v>19</v>
      </c>
      <c r="N254" s="221" t="s">
        <v>42</v>
      </c>
      <c r="O254" s="85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250</v>
      </c>
      <c r="AT254" s="224" t="s">
        <v>133</v>
      </c>
      <c r="AU254" s="224" t="s">
        <v>81</v>
      </c>
      <c r="AY254" s="18" t="s">
        <v>130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79</v>
      </c>
      <c r="BK254" s="225">
        <f>ROUND(I254*H254,2)</f>
        <v>0</v>
      </c>
      <c r="BL254" s="18" t="s">
        <v>250</v>
      </c>
      <c r="BM254" s="224" t="s">
        <v>345</v>
      </c>
    </row>
    <row r="255" s="2" customFormat="1">
      <c r="A255" s="39"/>
      <c r="B255" s="40"/>
      <c r="C255" s="41"/>
      <c r="D255" s="226" t="s">
        <v>140</v>
      </c>
      <c r="E255" s="41"/>
      <c r="F255" s="227" t="s">
        <v>346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140</v>
      </c>
      <c r="AU255" s="18" t="s">
        <v>81</v>
      </c>
    </row>
    <row r="256" s="2" customFormat="1" ht="16.5" customHeight="1">
      <c r="A256" s="39"/>
      <c r="B256" s="40"/>
      <c r="C256" s="264" t="s">
        <v>347</v>
      </c>
      <c r="D256" s="264" t="s">
        <v>224</v>
      </c>
      <c r="E256" s="265" t="s">
        <v>348</v>
      </c>
      <c r="F256" s="266" t="s">
        <v>349</v>
      </c>
      <c r="G256" s="267" t="s">
        <v>173</v>
      </c>
      <c r="H256" s="268">
        <v>1</v>
      </c>
      <c r="I256" s="269"/>
      <c r="J256" s="270">
        <f>ROUND(I256*H256,2)</f>
        <v>0</v>
      </c>
      <c r="K256" s="266" t="s">
        <v>137</v>
      </c>
      <c r="L256" s="271"/>
      <c r="M256" s="272" t="s">
        <v>19</v>
      </c>
      <c r="N256" s="273" t="s">
        <v>42</v>
      </c>
      <c r="O256" s="85"/>
      <c r="P256" s="222">
        <f>O256*H256</f>
        <v>0</v>
      </c>
      <c r="Q256" s="222">
        <v>0.0023999999999999998</v>
      </c>
      <c r="R256" s="222">
        <f>Q256*H256</f>
        <v>0.0023999999999999998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341</v>
      </c>
      <c r="AT256" s="224" t="s">
        <v>224</v>
      </c>
      <c r="AU256" s="224" t="s">
        <v>81</v>
      </c>
      <c r="AY256" s="18" t="s">
        <v>130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79</v>
      </c>
      <c r="BK256" s="225">
        <f>ROUND(I256*H256,2)</f>
        <v>0</v>
      </c>
      <c r="BL256" s="18" t="s">
        <v>250</v>
      </c>
      <c r="BM256" s="224" t="s">
        <v>350</v>
      </c>
    </row>
    <row r="257" s="2" customFormat="1" ht="16.5" customHeight="1">
      <c r="A257" s="39"/>
      <c r="B257" s="40"/>
      <c r="C257" s="213" t="s">
        <v>351</v>
      </c>
      <c r="D257" s="213" t="s">
        <v>133</v>
      </c>
      <c r="E257" s="214" t="s">
        <v>352</v>
      </c>
      <c r="F257" s="215" t="s">
        <v>353</v>
      </c>
      <c r="G257" s="216" t="s">
        <v>173</v>
      </c>
      <c r="H257" s="217">
        <v>1</v>
      </c>
      <c r="I257" s="218"/>
      <c r="J257" s="219">
        <f>ROUND(I257*H257,2)</f>
        <v>0</v>
      </c>
      <c r="K257" s="215" t="s">
        <v>137</v>
      </c>
      <c r="L257" s="45"/>
      <c r="M257" s="220" t="s">
        <v>19</v>
      </c>
      <c r="N257" s="221" t="s">
        <v>42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250</v>
      </c>
      <c r="AT257" s="224" t="s">
        <v>133</v>
      </c>
      <c r="AU257" s="224" t="s">
        <v>81</v>
      </c>
      <c r="AY257" s="18" t="s">
        <v>130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250</v>
      </c>
      <c r="BM257" s="224" t="s">
        <v>354</v>
      </c>
    </row>
    <row r="258" s="2" customFormat="1">
      <c r="A258" s="39"/>
      <c r="B258" s="40"/>
      <c r="C258" s="41"/>
      <c r="D258" s="226" t="s">
        <v>140</v>
      </c>
      <c r="E258" s="41"/>
      <c r="F258" s="227" t="s">
        <v>355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140</v>
      </c>
      <c r="AU258" s="18" t="s">
        <v>81</v>
      </c>
    </row>
    <row r="259" s="2" customFormat="1" ht="16.5" customHeight="1">
      <c r="A259" s="39"/>
      <c r="B259" s="40"/>
      <c r="C259" s="264" t="s">
        <v>356</v>
      </c>
      <c r="D259" s="264" t="s">
        <v>224</v>
      </c>
      <c r="E259" s="265" t="s">
        <v>357</v>
      </c>
      <c r="F259" s="266" t="s">
        <v>358</v>
      </c>
      <c r="G259" s="267" t="s">
        <v>173</v>
      </c>
      <c r="H259" s="268">
        <v>1</v>
      </c>
      <c r="I259" s="269"/>
      <c r="J259" s="270">
        <f>ROUND(I259*H259,2)</f>
        <v>0</v>
      </c>
      <c r="K259" s="266" t="s">
        <v>137</v>
      </c>
      <c r="L259" s="271"/>
      <c r="M259" s="272" t="s">
        <v>19</v>
      </c>
      <c r="N259" s="273" t="s">
        <v>42</v>
      </c>
      <c r="O259" s="85"/>
      <c r="P259" s="222">
        <f>O259*H259</f>
        <v>0</v>
      </c>
      <c r="Q259" s="222">
        <v>0.00014999999999999999</v>
      </c>
      <c r="R259" s="222">
        <f>Q259*H259</f>
        <v>0.00014999999999999999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341</v>
      </c>
      <c r="AT259" s="224" t="s">
        <v>224</v>
      </c>
      <c r="AU259" s="224" t="s">
        <v>81</v>
      </c>
      <c r="AY259" s="18" t="s">
        <v>130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79</v>
      </c>
      <c r="BK259" s="225">
        <f>ROUND(I259*H259,2)</f>
        <v>0</v>
      </c>
      <c r="BL259" s="18" t="s">
        <v>250</v>
      </c>
      <c r="BM259" s="224" t="s">
        <v>359</v>
      </c>
    </row>
    <row r="260" s="2" customFormat="1" ht="16.5" customHeight="1">
      <c r="A260" s="39"/>
      <c r="B260" s="40"/>
      <c r="C260" s="213" t="s">
        <v>360</v>
      </c>
      <c r="D260" s="213" t="s">
        <v>133</v>
      </c>
      <c r="E260" s="214" t="s">
        <v>361</v>
      </c>
      <c r="F260" s="215" t="s">
        <v>362</v>
      </c>
      <c r="G260" s="216" t="s">
        <v>173</v>
      </c>
      <c r="H260" s="217">
        <v>1</v>
      </c>
      <c r="I260" s="218"/>
      <c r="J260" s="219">
        <f>ROUND(I260*H260,2)</f>
        <v>0</v>
      </c>
      <c r="K260" s="215" t="s">
        <v>137</v>
      </c>
      <c r="L260" s="45"/>
      <c r="M260" s="220" t="s">
        <v>19</v>
      </c>
      <c r="N260" s="221" t="s">
        <v>42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250</v>
      </c>
      <c r="AT260" s="224" t="s">
        <v>133</v>
      </c>
      <c r="AU260" s="224" t="s">
        <v>81</v>
      </c>
      <c r="AY260" s="18" t="s">
        <v>130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79</v>
      </c>
      <c r="BK260" s="225">
        <f>ROUND(I260*H260,2)</f>
        <v>0</v>
      </c>
      <c r="BL260" s="18" t="s">
        <v>250</v>
      </c>
      <c r="BM260" s="224" t="s">
        <v>363</v>
      </c>
    </row>
    <row r="261" s="2" customFormat="1">
      <c r="A261" s="39"/>
      <c r="B261" s="40"/>
      <c r="C261" s="41"/>
      <c r="D261" s="226" t="s">
        <v>140</v>
      </c>
      <c r="E261" s="41"/>
      <c r="F261" s="227" t="s">
        <v>364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140</v>
      </c>
      <c r="AU261" s="18" t="s">
        <v>81</v>
      </c>
    </row>
    <row r="262" s="2" customFormat="1" ht="16.5" customHeight="1">
      <c r="A262" s="39"/>
      <c r="B262" s="40"/>
      <c r="C262" s="264" t="s">
        <v>365</v>
      </c>
      <c r="D262" s="264" t="s">
        <v>224</v>
      </c>
      <c r="E262" s="265" t="s">
        <v>366</v>
      </c>
      <c r="F262" s="266" t="s">
        <v>367</v>
      </c>
      <c r="G262" s="267" t="s">
        <v>173</v>
      </c>
      <c r="H262" s="268">
        <v>1</v>
      </c>
      <c r="I262" s="269"/>
      <c r="J262" s="270">
        <f>ROUND(I262*H262,2)</f>
        <v>0</v>
      </c>
      <c r="K262" s="266" t="s">
        <v>137</v>
      </c>
      <c r="L262" s="271"/>
      <c r="M262" s="272" t="s">
        <v>19</v>
      </c>
      <c r="N262" s="273" t="s">
        <v>42</v>
      </c>
      <c r="O262" s="85"/>
      <c r="P262" s="222">
        <f>O262*H262</f>
        <v>0</v>
      </c>
      <c r="Q262" s="222">
        <v>0.0022000000000000001</v>
      </c>
      <c r="R262" s="222">
        <f>Q262*H262</f>
        <v>0.0022000000000000001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341</v>
      </c>
      <c r="AT262" s="224" t="s">
        <v>224</v>
      </c>
      <c r="AU262" s="224" t="s">
        <v>81</v>
      </c>
      <c r="AY262" s="18" t="s">
        <v>130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79</v>
      </c>
      <c r="BK262" s="225">
        <f>ROUND(I262*H262,2)</f>
        <v>0</v>
      </c>
      <c r="BL262" s="18" t="s">
        <v>250</v>
      </c>
      <c r="BM262" s="224" t="s">
        <v>368</v>
      </c>
    </row>
    <row r="263" s="2" customFormat="1" ht="24.15" customHeight="1">
      <c r="A263" s="39"/>
      <c r="B263" s="40"/>
      <c r="C263" s="213" t="s">
        <v>369</v>
      </c>
      <c r="D263" s="213" t="s">
        <v>133</v>
      </c>
      <c r="E263" s="214" t="s">
        <v>370</v>
      </c>
      <c r="F263" s="215" t="s">
        <v>371</v>
      </c>
      <c r="G263" s="216" t="s">
        <v>158</v>
      </c>
      <c r="H263" s="217">
        <v>0.021000000000000001</v>
      </c>
      <c r="I263" s="218"/>
      <c r="J263" s="219">
        <f>ROUND(I263*H263,2)</f>
        <v>0</v>
      </c>
      <c r="K263" s="215" t="s">
        <v>137</v>
      </c>
      <c r="L263" s="45"/>
      <c r="M263" s="220" t="s">
        <v>19</v>
      </c>
      <c r="N263" s="221" t="s">
        <v>42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250</v>
      </c>
      <c r="AT263" s="224" t="s">
        <v>133</v>
      </c>
      <c r="AU263" s="224" t="s">
        <v>81</v>
      </c>
      <c r="AY263" s="18" t="s">
        <v>130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79</v>
      </c>
      <c r="BK263" s="225">
        <f>ROUND(I263*H263,2)</f>
        <v>0</v>
      </c>
      <c r="BL263" s="18" t="s">
        <v>250</v>
      </c>
      <c r="BM263" s="224" t="s">
        <v>372</v>
      </c>
    </row>
    <row r="264" s="2" customFormat="1">
      <c r="A264" s="39"/>
      <c r="B264" s="40"/>
      <c r="C264" s="41"/>
      <c r="D264" s="226" t="s">
        <v>140</v>
      </c>
      <c r="E264" s="41"/>
      <c r="F264" s="227" t="s">
        <v>373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140</v>
      </c>
      <c r="AU264" s="18" t="s">
        <v>81</v>
      </c>
    </row>
    <row r="265" s="12" customFormat="1" ht="22.8" customHeight="1">
      <c r="A265" s="12"/>
      <c r="B265" s="197"/>
      <c r="C265" s="198"/>
      <c r="D265" s="199" t="s">
        <v>70</v>
      </c>
      <c r="E265" s="211" t="s">
        <v>374</v>
      </c>
      <c r="F265" s="211" t="s">
        <v>375</v>
      </c>
      <c r="G265" s="198"/>
      <c r="H265" s="198"/>
      <c r="I265" s="201"/>
      <c r="J265" s="212">
        <f>BK265</f>
        <v>0</v>
      </c>
      <c r="K265" s="198"/>
      <c r="L265" s="203"/>
      <c r="M265" s="204"/>
      <c r="N265" s="205"/>
      <c r="O265" s="205"/>
      <c r="P265" s="206">
        <f>SUM(P266:P289)</f>
        <v>0</v>
      </c>
      <c r="Q265" s="205"/>
      <c r="R265" s="206">
        <f>SUM(R266:R289)</f>
        <v>0.00153024</v>
      </c>
      <c r="S265" s="205"/>
      <c r="T265" s="207">
        <f>SUM(T266:T289)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8" t="s">
        <v>81</v>
      </c>
      <c r="AT265" s="209" t="s">
        <v>70</v>
      </c>
      <c r="AU265" s="209" t="s">
        <v>79</v>
      </c>
      <c r="AY265" s="208" t="s">
        <v>130</v>
      </c>
      <c r="BK265" s="210">
        <f>SUM(BK266:BK289)</f>
        <v>0</v>
      </c>
    </row>
    <row r="266" s="2" customFormat="1" ht="21.75" customHeight="1">
      <c r="A266" s="39"/>
      <c r="B266" s="40"/>
      <c r="C266" s="213" t="s">
        <v>376</v>
      </c>
      <c r="D266" s="213" t="s">
        <v>133</v>
      </c>
      <c r="E266" s="214" t="s">
        <v>377</v>
      </c>
      <c r="F266" s="215" t="s">
        <v>378</v>
      </c>
      <c r="G266" s="216" t="s">
        <v>136</v>
      </c>
      <c r="H266" s="217">
        <v>4.0759999999999996</v>
      </c>
      <c r="I266" s="218"/>
      <c r="J266" s="219">
        <f>ROUND(I266*H266,2)</f>
        <v>0</v>
      </c>
      <c r="K266" s="215" t="s">
        <v>137</v>
      </c>
      <c r="L266" s="45"/>
      <c r="M266" s="220" t="s">
        <v>19</v>
      </c>
      <c r="N266" s="221" t="s">
        <v>42</v>
      </c>
      <c r="O266" s="85"/>
      <c r="P266" s="222">
        <f>O266*H266</f>
        <v>0</v>
      </c>
      <c r="Q266" s="222">
        <v>6.9999999999999994E-05</v>
      </c>
      <c r="R266" s="222">
        <f>Q266*H266</f>
        <v>0.00028531999999999993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250</v>
      </c>
      <c r="AT266" s="224" t="s">
        <v>133</v>
      </c>
      <c r="AU266" s="224" t="s">
        <v>81</v>
      </c>
      <c r="AY266" s="18" t="s">
        <v>130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79</v>
      </c>
      <c r="BK266" s="225">
        <f>ROUND(I266*H266,2)</f>
        <v>0</v>
      </c>
      <c r="BL266" s="18" t="s">
        <v>250</v>
      </c>
      <c r="BM266" s="224" t="s">
        <v>379</v>
      </c>
    </row>
    <row r="267" s="2" customFormat="1">
      <c r="A267" s="39"/>
      <c r="B267" s="40"/>
      <c r="C267" s="41"/>
      <c r="D267" s="226" t="s">
        <v>140</v>
      </c>
      <c r="E267" s="41"/>
      <c r="F267" s="227" t="s">
        <v>380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140</v>
      </c>
      <c r="AU267" s="18" t="s">
        <v>81</v>
      </c>
    </row>
    <row r="268" s="2" customFormat="1" ht="16.5" customHeight="1">
      <c r="A268" s="39"/>
      <c r="B268" s="40"/>
      <c r="C268" s="213" t="s">
        <v>381</v>
      </c>
      <c r="D268" s="213" t="s">
        <v>133</v>
      </c>
      <c r="E268" s="214" t="s">
        <v>382</v>
      </c>
      <c r="F268" s="215" t="s">
        <v>383</v>
      </c>
      <c r="G268" s="216" t="s">
        <v>136</v>
      </c>
      <c r="H268" s="217">
        <v>4.0759999999999996</v>
      </c>
      <c r="I268" s="218"/>
      <c r="J268" s="219">
        <f>ROUND(I268*H268,2)</f>
        <v>0</v>
      </c>
      <c r="K268" s="215" t="s">
        <v>137</v>
      </c>
      <c r="L268" s="45"/>
      <c r="M268" s="220" t="s">
        <v>19</v>
      </c>
      <c r="N268" s="221" t="s">
        <v>42</v>
      </c>
      <c r="O268" s="85"/>
      <c r="P268" s="222">
        <f>O268*H268</f>
        <v>0</v>
      </c>
      <c r="Q268" s="222">
        <v>0.00017000000000000001</v>
      </c>
      <c r="R268" s="222">
        <f>Q268*H268</f>
        <v>0.00069291999999999997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250</v>
      </c>
      <c r="AT268" s="224" t="s">
        <v>133</v>
      </c>
      <c r="AU268" s="224" t="s">
        <v>81</v>
      </c>
      <c r="AY268" s="18" t="s">
        <v>130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79</v>
      </c>
      <c r="BK268" s="225">
        <f>ROUND(I268*H268,2)</f>
        <v>0</v>
      </c>
      <c r="BL268" s="18" t="s">
        <v>250</v>
      </c>
      <c r="BM268" s="224" t="s">
        <v>384</v>
      </c>
    </row>
    <row r="269" s="2" customFormat="1">
      <c r="A269" s="39"/>
      <c r="B269" s="40"/>
      <c r="C269" s="41"/>
      <c r="D269" s="226" t="s">
        <v>140</v>
      </c>
      <c r="E269" s="41"/>
      <c r="F269" s="227" t="s">
        <v>385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140</v>
      </c>
      <c r="AU269" s="18" t="s">
        <v>81</v>
      </c>
    </row>
    <row r="270" s="13" customFormat="1">
      <c r="A270" s="13"/>
      <c r="B270" s="231"/>
      <c r="C270" s="232"/>
      <c r="D270" s="233" t="s">
        <v>142</v>
      </c>
      <c r="E270" s="234" t="s">
        <v>19</v>
      </c>
      <c r="F270" s="235" t="s">
        <v>150</v>
      </c>
      <c r="G270" s="232"/>
      <c r="H270" s="234" t="s">
        <v>19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142</v>
      </c>
      <c r="AU270" s="241" t="s">
        <v>81</v>
      </c>
      <c r="AV270" s="13" t="s">
        <v>79</v>
      </c>
      <c r="AW270" s="13" t="s">
        <v>33</v>
      </c>
      <c r="AX270" s="13" t="s">
        <v>71</v>
      </c>
      <c r="AY270" s="241" t="s">
        <v>130</v>
      </c>
    </row>
    <row r="271" s="13" customFormat="1">
      <c r="A271" s="13"/>
      <c r="B271" s="231"/>
      <c r="C271" s="232"/>
      <c r="D271" s="233" t="s">
        <v>142</v>
      </c>
      <c r="E271" s="234" t="s">
        <v>19</v>
      </c>
      <c r="F271" s="235" t="s">
        <v>151</v>
      </c>
      <c r="G271" s="232"/>
      <c r="H271" s="234" t="s">
        <v>19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142</v>
      </c>
      <c r="AU271" s="241" t="s">
        <v>81</v>
      </c>
      <c r="AV271" s="13" t="s">
        <v>79</v>
      </c>
      <c r="AW271" s="13" t="s">
        <v>33</v>
      </c>
      <c r="AX271" s="13" t="s">
        <v>71</v>
      </c>
      <c r="AY271" s="241" t="s">
        <v>130</v>
      </c>
    </row>
    <row r="272" s="13" customFormat="1">
      <c r="A272" s="13"/>
      <c r="B272" s="231"/>
      <c r="C272" s="232"/>
      <c r="D272" s="233" t="s">
        <v>142</v>
      </c>
      <c r="E272" s="234" t="s">
        <v>19</v>
      </c>
      <c r="F272" s="235" t="s">
        <v>152</v>
      </c>
      <c r="G272" s="232"/>
      <c r="H272" s="234" t="s">
        <v>19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142</v>
      </c>
      <c r="AU272" s="241" t="s">
        <v>81</v>
      </c>
      <c r="AV272" s="13" t="s">
        <v>79</v>
      </c>
      <c r="AW272" s="13" t="s">
        <v>33</v>
      </c>
      <c r="AX272" s="13" t="s">
        <v>71</v>
      </c>
      <c r="AY272" s="241" t="s">
        <v>130</v>
      </c>
    </row>
    <row r="273" s="13" customFormat="1">
      <c r="A273" s="13"/>
      <c r="B273" s="231"/>
      <c r="C273" s="232"/>
      <c r="D273" s="233" t="s">
        <v>142</v>
      </c>
      <c r="E273" s="234" t="s">
        <v>19</v>
      </c>
      <c r="F273" s="235" t="s">
        <v>153</v>
      </c>
      <c r="G273" s="232"/>
      <c r="H273" s="234" t="s">
        <v>19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142</v>
      </c>
      <c r="AU273" s="241" t="s">
        <v>81</v>
      </c>
      <c r="AV273" s="13" t="s">
        <v>79</v>
      </c>
      <c r="AW273" s="13" t="s">
        <v>33</v>
      </c>
      <c r="AX273" s="13" t="s">
        <v>71</v>
      </c>
      <c r="AY273" s="241" t="s">
        <v>130</v>
      </c>
    </row>
    <row r="274" s="13" customFormat="1">
      <c r="A274" s="13"/>
      <c r="B274" s="231"/>
      <c r="C274" s="232"/>
      <c r="D274" s="233" t="s">
        <v>142</v>
      </c>
      <c r="E274" s="234" t="s">
        <v>19</v>
      </c>
      <c r="F274" s="235" t="s">
        <v>154</v>
      </c>
      <c r="G274" s="232"/>
      <c r="H274" s="234" t="s">
        <v>19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142</v>
      </c>
      <c r="AU274" s="241" t="s">
        <v>81</v>
      </c>
      <c r="AV274" s="13" t="s">
        <v>79</v>
      </c>
      <c r="AW274" s="13" t="s">
        <v>33</v>
      </c>
      <c r="AX274" s="13" t="s">
        <v>71</v>
      </c>
      <c r="AY274" s="241" t="s">
        <v>130</v>
      </c>
    </row>
    <row r="275" s="13" customFormat="1">
      <c r="A275" s="13"/>
      <c r="B275" s="231"/>
      <c r="C275" s="232"/>
      <c r="D275" s="233" t="s">
        <v>142</v>
      </c>
      <c r="E275" s="234" t="s">
        <v>19</v>
      </c>
      <c r="F275" s="235" t="s">
        <v>386</v>
      </c>
      <c r="G275" s="232"/>
      <c r="H275" s="234" t="s">
        <v>19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142</v>
      </c>
      <c r="AU275" s="241" t="s">
        <v>81</v>
      </c>
      <c r="AV275" s="13" t="s">
        <v>79</v>
      </c>
      <c r="AW275" s="13" t="s">
        <v>33</v>
      </c>
      <c r="AX275" s="13" t="s">
        <v>71</v>
      </c>
      <c r="AY275" s="241" t="s">
        <v>130</v>
      </c>
    </row>
    <row r="276" s="14" customFormat="1">
      <c r="A276" s="14"/>
      <c r="B276" s="242"/>
      <c r="C276" s="243"/>
      <c r="D276" s="233" t="s">
        <v>142</v>
      </c>
      <c r="E276" s="244" t="s">
        <v>19</v>
      </c>
      <c r="F276" s="245" t="s">
        <v>387</v>
      </c>
      <c r="G276" s="243"/>
      <c r="H276" s="246">
        <v>1.776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142</v>
      </c>
      <c r="AU276" s="252" t="s">
        <v>81</v>
      </c>
      <c r="AV276" s="14" t="s">
        <v>81</v>
      </c>
      <c r="AW276" s="14" t="s">
        <v>33</v>
      </c>
      <c r="AX276" s="14" t="s">
        <v>71</v>
      </c>
      <c r="AY276" s="252" t="s">
        <v>130</v>
      </c>
    </row>
    <row r="277" s="13" customFormat="1">
      <c r="A277" s="13"/>
      <c r="B277" s="231"/>
      <c r="C277" s="232"/>
      <c r="D277" s="233" t="s">
        <v>142</v>
      </c>
      <c r="E277" s="234" t="s">
        <v>19</v>
      </c>
      <c r="F277" s="235" t="s">
        <v>388</v>
      </c>
      <c r="G277" s="232"/>
      <c r="H277" s="234" t="s">
        <v>19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142</v>
      </c>
      <c r="AU277" s="241" t="s">
        <v>81</v>
      </c>
      <c r="AV277" s="13" t="s">
        <v>79</v>
      </c>
      <c r="AW277" s="13" t="s">
        <v>33</v>
      </c>
      <c r="AX277" s="13" t="s">
        <v>71</v>
      </c>
      <c r="AY277" s="241" t="s">
        <v>130</v>
      </c>
    </row>
    <row r="278" s="13" customFormat="1">
      <c r="A278" s="13"/>
      <c r="B278" s="231"/>
      <c r="C278" s="232"/>
      <c r="D278" s="233" t="s">
        <v>142</v>
      </c>
      <c r="E278" s="234" t="s">
        <v>19</v>
      </c>
      <c r="F278" s="235" t="s">
        <v>200</v>
      </c>
      <c r="G278" s="232"/>
      <c r="H278" s="234" t="s">
        <v>19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142</v>
      </c>
      <c r="AU278" s="241" t="s">
        <v>81</v>
      </c>
      <c r="AV278" s="13" t="s">
        <v>79</v>
      </c>
      <c r="AW278" s="13" t="s">
        <v>33</v>
      </c>
      <c r="AX278" s="13" t="s">
        <v>71</v>
      </c>
      <c r="AY278" s="241" t="s">
        <v>130</v>
      </c>
    </row>
    <row r="279" s="13" customFormat="1">
      <c r="A279" s="13"/>
      <c r="B279" s="231"/>
      <c r="C279" s="232"/>
      <c r="D279" s="233" t="s">
        <v>142</v>
      </c>
      <c r="E279" s="234" t="s">
        <v>19</v>
      </c>
      <c r="F279" s="235" t="s">
        <v>221</v>
      </c>
      <c r="G279" s="232"/>
      <c r="H279" s="234" t="s">
        <v>19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142</v>
      </c>
      <c r="AU279" s="241" t="s">
        <v>81</v>
      </c>
      <c r="AV279" s="13" t="s">
        <v>79</v>
      </c>
      <c r="AW279" s="13" t="s">
        <v>33</v>
      </c>
      <c r="AX279" s="13" t="s">
        <v>71</v>
      </c>
      <c r="AY279" s="241" t="s">
        <v>130</v>
      </c>
    </row>
    <row r="280" s="14" customFormat="1">
      <c r="A280" s="14"/>
      <c r="B280" s="242"/>
      <c r="C280" s="243"/>
      <c r="D280" s="233" t="s">
        <v>142</v>
      </c>
      <c r="E280" s="244" t="s">
        <v>19</v>
      </c>
      <c r="F280" s="245" t="s">
        <v>389</v>
      </c>
      <c r="G280" s="243"/>
      <c r="H280" s="246">
        <v>2.2999999999999998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142</v>
      </c>
      <c r="AU280" s="252" t="s">
        <v>81</v>
      </c>
      <c r="AV280" s="14" t="s">
        <v>81</v>
      </c>
      <c r="AW280" s="14" t="s">
        <v>33</v>
      </c>
      <c r="AX280" s="14" t="s">
        <v>71</v>
      </c>
      <c r="AY280" s="252" t="s">
        <v>130</v>
      </c>
    </row>
    <row r="281" s="15" customFormat="1">
      <c r="A281" s="15"/>
      <c r="B281" s="253"/>
      <c r="C281" s="254"/>
      <c r="D281" s="233" t="s">
        <v>142</v>
      </c>
      <c r="E281" s="255" t="s">
        <v>19</v>
      </c>
      <c r="F281" s="256" t="s">
        <v>186</v>
      </c>
      <c r="G281" s="254"/>
      <c r="H281" s="257">
        <v>4.0759999999999996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3" t="s">
        <v>142</v>
      </c>
      <c r="AU281" s="263" t="s">
        <v>81</v>
      </c>
      <c r="AV281" s="15" t="s">
        <v>138</v>
      </c>
      <c r="AW281" s="15" t="s">
        <v>33</v>
      </c>
      <c r="AX281" s="15" t="s">
        <v>79</v>
      </c>
      <c r="AY281" s="263" t="s">
        <v>130</v>
      </c>
    </row>
    <row r="282" s="2" customFormat="1" ht="16.5" customHeight="1">
      <c r="A282" s="39"/>
      <c r="B282" s="40"/>
      <c r="C282" s="213" t="s">
        <v>390</v>
      </c>
      <c r="D282" s="213" t="s">
        <v>133</v>
      </c>
      <c r="E282" s="214" t="s">
        <v>391</v>
      </c>
      <c r="F282" s="215" t="s">
        <v>392</v>
      </c>
      <c r="G282" s="216" t="s">
        <v>136</v>
      </c>
      <c r="H282" s="217">
        <v>2.2999999999999998</v>
      </c>
      <c r="I282" s="218"/>
      <c r="J282" s="219">
        <f>ROUND(I282*H282,2)</f>
        <v>0</v>
      </c>
      <c r="K282" s="215" t="s">
        <v>137</v>
      </c>
      <c r="L282" s="45"/>
      <c r="M282" s="220" t="s">
        <v>19</v>
      </c>
      <c r="N282" s="221" t="s">
        <v>42</v>
      </c>
      <c r="O282" s="85"/>
      <c r="P282" s="222">
        <f>O282*H282</f>
        <v>0</v>
      </c>
      <c r="Q282" s="222">
        <v>0.00012</v>
      </c>
      <c r="R282" s="222">
        <f>Q282*H282</f>
        <v>0.00027599999999999999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250</v>
      </c>
      <c r="AT282" s="224" t="s">
        <v>133</v>
      </c>
      <c r="AU282" s="224" t="s">
        <v>81</v>
      </c>
      <c r="AY282" s="18" t="s">
        <v>130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79</v>
      </c>
      <c r="BK282" s="225">
        <f>ROUND(I282*H282,2)</f>
        <v>0</v>
      </c>
      <c r="BL282" s="18" t="s">
        <v>250</v>
      </c>
      <c r="BM282" s="224" t="s">
        <v>393</v>
      </c>
    </row>
    <row r="283" s="2" customFormat="1">
      <c r="A283" s="39"/>
      <c r="B283" s="40"/>
      <c r="C283" s="41"/>
      <c r="D283" s="226" t="s">
        <v>140</v>
      </c>
      <c r="E283" s="41"/>
      <c r="F283" s="227" t="s">
        <v>394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140</v>
      </c>
      <c r="AU283" s="18" t="s">
        <v>81</v>
      </c>
    </row>
    <row r="284" s="13" customFormat="1">
      <c r="A284" s="13"/>
      <c r="B284" s="231"/>
      <c r="C284" s="232"/>
      <c r="D284" s="233" t="s">
        <v>142</v>
      </c>
      <c r="E284" s="234" t="s">
        <v>19</v>
      </c>
      <c r="F284" s="235" t="s">
        <v>388</v>
      </c>
      <c r="G284" s="232"/>
      <c r="H284" s="234" t="s">
        <v>19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142</v>
      </c>
      <c r="AU284" s="241" t="s">
        <v>81</v>
      </c>
      <c r="AV284" s="13" t="s">
        <v>79</v>
      </c>
      <c r="AW284" s="13" t="s">
        <v>33</v>
      </c>
      <c r="AX284" s="13" t="s">
        <v>71</v>
      </c>
      <c r="AY284" s="241" t="s">
        <v>130</v>
      </c>
    </row>
    <row r="285" s="13" customFormat="1">
      <c r="A285" s="13"/>
      <c r="B285" s="231"/>
      <c r="C285" s="232"/>
      <c r="D285" s="233" t="s">
        <v>142</v>
      </c>
      <c r="E285" s="234" t="s">
        <v>19</v>
      </c>
      <c r="F285" s="235" t="s">
        <v>200</v>
      </c>
      <c r="G285" s="232"/>
      <c r="H285" s="234" t="s">
        <v>19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142</v>
      </c>
      <c r="AU285" s="241" t="s">
        <v>81</v>
      </c>
      <c r="AV285" s="13" t="s">
        <v>79</v>
      </c>
      <c r="AW285" s="13" t="s">
        <v>33</v>
      </c>
      <c r="AX285" s="13" t="s">
        <v>71</v>
      </c>
      <c r="AY285" s="241" t="s">
        <v>130</v>
      </c>
    </row>
    <row r="286" s="13" customFormat="1">
      <c r="A286" s="13"/>
      <c r="B286" s="231"/>
      <c r="C286" s="232"/>
      <c r="D286" s="233" t="s">
        <v>142</v>
      </c>
      <c r="E286" s="234" t="s">
        <v>19</v>
      </c>
      <c r="F286" s="235" t="s">
        <v>221</v>
      </c>
      <c r="G286" s="232"/>
      <c r="H286" s="234" t="s">
        <v>19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142</v>
      </c>
      <c r="AU286" s="241" t="s">
        <v>81</v>
      </c>
      <c r="AV286" s="13" t="s">
        <v>79</v>
      </c>
      <c r="AW286" s="13" t="s">
        <v>33</v>
      </c>
      <c r="AX286" s="13" t="s">
        <v>71</v>
      </c>
      <c r="AY286" s="241" t="s">
        <v>130</v>
      </c>
    </row>
    <row r="287" s="14" customFormat="1">
      <c r="A287" s="14"/>
      <c r="B287" s="242"/>
      <c r="C287" s="243"/>
      <c r="D287" s="233" t="s">
        <v>142</v>
      </c>
      <c r="E287" s="244" t="s">
        <v>19</v>
      </c>
      <c r="F287" s="245" t="s">
        <v>389</v>
      </c>
      <c r="G287" s="243"/>
      <c r="H287" s="246">
        <v>2.2999999999999998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142</v>
      </c>
      <c r="AU287" s="252" t="s">
        <v>81</v>
      </c>
      <c r="AV287" s="14" t="s">
        <v>81</v>
      </c>
      <c r="AW287" s="14" t="s">
        <v>33</v>
      </c>
      <c r="AX287" s="14" t="s">
        <v>79</v>
      </c>
      <c r="AY287" s="252" t="s">
        <v>130</v>
      </c>
    </row>
    <row r="288" s="2" customFormat="1" ht="16.5" customHeight="1">
      <c r="A288" s="39"/>
      <c r="B288" s="40"/>
      <c r="C288" s="213" t="s">
        <v>395</v>
      </c>
      <c r="D288" s="213" t="s">
        <v>133</v>
      </c>
      <c r="E288" s="214" t="s">
        <v>396</v>
      </c>
      <c r="F288" s="215" t="s">
        <v>397</v>
      </c>
      <c r="G288" s="216" t="s">
        <v>136</v>
      </c>
      <c r="H288" s="217">
        <v>2.2999999999999998</v>
      </c>
      <c r="I288" s="218"/>
      <c r="J288" s="219">
        <f>ROUND(I288*H288,2)</f>
        <v>0</v>
      </c>
      <c r="K288" s="215" t="s">
        <v>137</v>
      </c>
      <c r="L288" s="45"/>
      <c r="M288" s="220" t="s">
        <v>19</v>
      </c>
      <c r="N288" s="221" t="s">
        <v>42</v>
      </c>
      <c r="O288" s="85"/>
      <c r="P288" s="222">
        <f>O288*H288</f>
        <v>0</v>
      </c>
      <c r="Q288" s="222">
        <v>0.00012</v>
      </c>
      <c r="R288" s="222">
        <f>Q288*H288</f>
        <v>0.00027599999999999999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250</v>
      </c>
      <c r="AT288" s="224" t="s">
        <v>133</v>
      </c>
      <c r="AU288" s="224" t="s">
        <v>81</v>
      </c>
      <c r="AY288" s="18" t="s">
        <v>130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79</v>
      </c>
      <c r="BK288" s="225">
        <f>ROUND(I288*H288,2)</f>
        <v>0</v>
      </c>
      <c r="BL288" s="18" t="s">
        <v>250</v>
      </c>
      <c r="BM288" s="224" t="s">
        <v>398</v>
      </c>
    </row>
    <row r="289" s="2" customFormat="1">
      <c r="A289" s="39"/>
      <c r="B289" s="40"/>
      <c r="C289" s="41"/>
      <c r="D289" s="226" t="s">
        <v>140</v>
      </c>
      <c r="E289" s="41"/>
      <c r="F289" s="227" t="s">
        <v>399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140</v>
      </c>
      <c r="AU289" s="18" t="s">
        <v>81</v>
      </c>
    </row>
    <row r="290" s="12" customFormat="1" ht="22.8" customHeight="1">
      <c r="A290" s="12"/>
      <c r="B290" s="197"/>
      <c r="C290" s="198"/>
      <c r="D290" s="199" t="s">
        <v>70</v>
      </c>
      <c r="E290" s="211" t="s">
        <v>400</v>
      </c>
      <c r="F290" s="211" t="s">
        <v>401</v>
      </c>
      <c r="G290" s="198"/>
      <c r="H290" s="198"/>
      <c r="I290" s="201"/>
      <c r="J290" s="212">
        <f>BK290</f>
        <v>0</v>
      </c>
      <c r="K290" s="198"/>
      <c r="L290" s="203"/>
      <c r="M290" s="204"/>
      <c r="N290" s="205"/>
      <c r="O290" s="205"/>
      <c r="P290" s="206">
        <f>SUM(P291:P314)</f>
        <v>0</v>
      </c>
      <c r="Q290" s="205"/>
      <c r="R290" s="206">
        <f>SUM(R291:R314)</f>
        <v>0.11090599999999999</v>
      </c>
      <c r="S290" s="205"/>
      <c r="T290" s="207">
        <f>SUM(T291:T314)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8" t="s">
        <v>81</v>
      </c>
      <c r="AT290" s="209" t="s">
        <v>70</v>
      </c>
      <c r="AU290" s="209" t="s">
        <v>79</v>
      </c>
      <c r="AY290" s="208" t="s">
        <v>130</v>
      </c>
      <c r="BK290" s="210">
        <f>SUM(BK291:BK314)</f>
        <v>0</v>
      </c>
    </row>
    <row r="291" s="2" customFormat="1" ht="16.5" customHeight="1">
      <c r="A291" s="39"/>
      <c r="B291" s="40"/>
      <c r="C291" s="213" t="s">
        <v>402</v>
      </c>
      <c r="D291" s="213" t="s">
        <v>133</v>
      </c>
      <c r="E291" s="214" t="s">
        <v>403</v>
      </c>
      <c r="F291" s="215" t="s">
        <v>404</v>
      </c>
      <c r="G291" s="216" t="s">
        <v>136</v>
      </c>
      <c r="H291" s="217">
        <v>241.09999999999999</v>
      </c>
      <c r="I291" s="218"/>
      <c r="J291" s="219">
        <f>ROUND(I291*H291,2)</f>
        <v>0</v>
      </c>
      <c r="K291" s="215" t="s">
        <v>137</v>
      </c>
      <c r="L291" s="45"/>
      <c r="M291" s="220" t="s">
        <v>19</v>
      </c>
      <c r="N291" s="221" t="s">
        <v>42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250</v>
      </c>
      <c r="AT291" s="224" t="s">
        <v>133</v>
      </c>
      <c r="AU291" s="224" t="s">
        <v>81</v>
      </c>
      <c r="AY291" s="18" t="s">
        <v>130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79</v>
      </c>
      <c r="BK291" s="225">
        <f>ROUND(I291*H291,2)</f>
        <v>0</v>
      </c>
      <c r="BL291" s="18" t="s">
        <v>250</v>
      </c>
      <c r="BM291" s="224" t="s">
        <v>405</v>
      </c>
    </row>
    <row r="292" s="2" customFormat="1">
      <c r="A292" s="39"/>
      <c r="B292" s="40"/>
      <c r="C292" s="41"/>
      <c r="D292" s="226" t="s">
        <v>140</v>
      </c>
      <c r="E292" s="41"/>
      <c r="F292" s="227" t="s">
        <v>406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140</v>
      </c>
      <c r="AU292" s="18" t="s">
        <v>81</v>
      </c>
    </row>
    <row r="293" s="2" customFormat="1" ht="16.5" customHeight="1">
      <c r="A293" s="39"/>
      <c r="B293" s="40"/>
      <c r="C293" s="213" t="s">
        <v>407</v>
      </c>
      <c r="D293" s="213" t="s">
        <v>133</v>
      </c>
      <c r="E293" s="214" t="s">
        <v>408</v>
      </c>
      <c r="F293" s="215" t="s">
        <v>409</v>
      </c>
      <c r="G293" s="216" t="s">
        <v>136</v>
      </c>
      <c r="H293" s="217">
        <v>241.09999999999999</v>
      </c>
      <c r="I293" s="218"/>
      <c r="J293" s="219">
        <f>ROUND(I293*H293,2)</f>
        <v>0</v>
      </c>
      <c r="K293" s="215" t="s">
        <v>137</v>
      </c>
      <c r="L293" s="45"/>
      <c r="M293" s="220" t="s">
        <v>19</v>
      </c>
      <c r="N293" s="221" t="s">
        <v>42</v>
      </c>
      <c r="O293" s="85"/>
      <c r="P293" s="222">
        <f>O293*H293</f>
        <v>0</v>
      </c>
      <c r="Q293" s="222">
        <v>0.00020000000000000001</v>
      </c>
      <c r="R293" s="222">
        <f>Q293*H293</f>
        <v>0.048219999999999999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250</v>
      </c>
      <c r="AT293" s="224" t="s">
        <v>133</v>
      </c>
      <c r="AU293" s="224" t="s">
        <v>81</v>
      </c>
      <c r="AY293" s="18" t="s">
        <v>130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79</v>
      </c>
      <c r="BK293" s="225">
        <f>ROUND(I293*H293,2)</f>
        <v>0</v>
      </c>
      <c r="BL293" s="18" t="s">
        <v>250</v>
      </c>
      <c r="BM293" s="224" t="s">
        <v>410</v>
      </c>
    </row>
    <row r="294" s="2" customFormat="1">
      <c r="A294" s="39"/>
      <c r="B294" s="40"/>
      <c r="C294" s="41"/>
      <c r="D294" s="226" t="s">
        <v>140</v>
      </c>
      <c r="E294" s="41"/>
      <c r="F294" s="227" t="s">
        <v>411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140</v>
      </c>
      <c r="AU294" s="18" t="s">
        <v>81</v>
      </c>
    </row>
    <row r="295" s="2" customFormat="1" ht="24.15" customHeight="1">
      <c r="A295" s="39"/>
      <c r="B295" s="40"/>
      <c r="C295" s="213" t="s">
        <v>412</v>
      </c>
      <c r="D295" s="213" t="s">
        <v>133</v>
      </c>
      <c r="E295" s="214" t="s">
        <v>413</v>
      </c>
      <c r="F295" s="215" t="s">
        <v>414</v>
      </c>
      <c r="G295" s="216" t="s">
        <v>136</v>
      </c>
      <c r="H295" s="217">
        <v>241.09999999999999</v>
      </c>
      <c r="I295" s="218"/>
      <c r="J295" s="219">
        <f>ROUND(I295*H295,2)</f>
        <v>0</v>
      </c>
      <c r="K295" s="215" t="s">
        <v>137</v>
      </c>
      <c r="L295" s="45"/>
      <c r="M295" s="220" t="s">
        <v>19</v>
      </c>
      <c r="N295" s="221" t="s">
        <v>42</v>
      </c>
      <c r="O295" s="85"/>
      <c r="P295" s="222">
        <f>O295*H295</f>
        <v>0</v>
      </c>
      <c r="Q295" s="222">
        <v>0.00025999999999999998</v>
      </c>
      <c r="R295" s="222">
        <f>Q295*H295</f>
        <v>0.062685999999999992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250</v>
      </c>
      <c r="AT295" s="224" t="s">
        <v>133</v>
      </c>
      <c r="AU295" s="224" t="s">
        <v>81</v>
      </c>
      <c r="AY295" s="18" t="s">
        <v>130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79</v>
      </c>
      <c r="BK295" s="225">
        <f>ROUND(I295*H295,2)</f>
        <v>0</v>
      </c>
      <c r="BL295" s="18" t="s">
        <v>250</v>
      </c>
      <c r="BM295" s="224" t="s">
        <v>415</v>
      </c>
    </row>
    <row r="296" s="2" customFormat="1">
      <c r="A296" s="39"/>
      <c r="B296" s="40"/>
      <c r="C296" s="41"/>
      <c r="D296" s="226" t="s">
        <v>140</v>
      </c>
      <c r="E296" s="41"/>
      <c r="F296" s="227" t="s">
        <v>416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140</v>
      </c>
      <c r="AU296" s="18" t="s">
        <v>81</v>
      </c>
    </row>
    <row r="297" s="13" customFormat="1">
      <c r="A297" s="13"/>
      <c r="B297" s="231"/>
      <c r="C297" s="232"/>
      <c r="D297" s="233" t="s">
        <v>142</v>
      </c>
      <c r="E297" s="234" t="s">
        <v>19</v>
      </c>
      <c r="F297" s="235" t="s">
        <v>417</v>
      </c>
      <c r="G297" s="232"/>
      <c r="H297" s="234" t="s">
        <v>19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142</v>
      </c>
      <c r="AU297" s="241" t="s">
        <v>81</v>
      </c>
      <c r="AV297" s="13" t="s">
        <v>79</v>
      </c>
      <c r="AW297" s="13" t="s">
        <v>33</v>
      </c>
      <c r="AX297" s="13" t="s">
        <v>71</v>
      </c>
      <c r="AY297" s="241" t="s">
        <v>130</v>
      </c>
    </row>
    <row r="298" s="13" customFormat="1">
      <c r="A298" s="13"/>
      <c r="B298" s="231"/>
      <c r="C298" s="232"/>
      <c r="D298" s="233" t="s">
        <v>142</v>
      </c>
      <c r="E298" s="234" t="s">
        <v>19</v>
      </c>
      <c r="F298" s="235" t="s">
        <v>418</v>
      </c>
      <c r="G298" s="232"/>
      <c r="H298" s="234" t="s">
        <v>19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142</v>
      </c>
      <c r="AU298" s="241" t="s">
        <v>81</v>
      </c>
      <c r="AV298" s="13" t="s">
        <v>79</v>
      </c>
      <c r="AW298" s="13" t="s">
        <v>33</v>
      </c>
      <c r="AX298" s="13" t="s">
        <v>71</v>
      </c>
      <c r="AY298" s="241" t="s">
        <v>130</v>
      </c>
    </row>
    <row r="299" s="13" customFormat="1">
      <c r="A299" s="13"/>
      <c r="B299" s="231"/>
      <c r="C299" s="232"/>
      <c r="D299" s="233" t="s">
        <v>142</v>
      </c>
      <c r="E299" s="234" t="s">
        <v>19</v>
      </c>
      <c r="F299" s="235" t="s">
        <v>234</v>
      </c>
      <c r="G299" s="232"/>
      <c r="H299" s="234" t="s">
        <v>19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142</v>
      </c>
      <c r="AU299" s="241" t="s">
        <v>81</v>
      </c>
      <c r="AV299" s="13" t="s">
        <v>79</v>
      </c>
      <c r="AW299" s="13" t="s">
        <v>33</v>
      </c>
      <c r="AX299" s="13" t="s">
        <v>71</v>
      </c>
      <c r="AY299" s="241" t="s">
        <v>130</v>
      </c>
    </row>
    <row r="300" s="14" customFormat="1">
      <c r="A300" s="14"/>
      <c r="B300" s="242"/>
      <c r="C300" s="243"/>
      <c r="D300" s="233" t="s">
        <v>142</v>
      </c>
      <c r="E300" s="244" t="s">
        <v>19</v>
      </c>
      <c r="F300" s="245" t="s">
        <v>235</v>
      </c>
      <c r="G300" s="243"/>
      <c r="H300" s="246">
        <v>30.629999999999999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142</v>
      </c>
      <c r="AU300" s="252" t="s">
        <v>81</v>
      </c>
      <c r="AV300" s="14" t="s">
        <v>81</v>
      </c>
      <c r="AW300" s="14" t="s">
        <v>33</v>
      </c>
      <c r="AX300" s="14" t="s">
        <v>71</v>
      </c>
      <c r="AY300" s="252" t="s">
        <v>130</v>
      </c>
    </row>
    <row r="301" s="14" customFormat="1">
      <c r="A301" s="14"/>
      <c r="B301" s="242"/>
      <c r="C301" s="243"/>
      <c r="D301" s="233" t="s">
        <v>142</v>
      </c>
      <c r="E301" s="244" t="s">
        <v>19</v>
      </c>
      <c r="F301" s="245" t="s">
        <v>236</v>
      </c>
      <c r="G301" s="243"/>
      <c r="H301" s="246">
        <v>9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142</v>
      </c>
      <c r="AU301" s="252" t="s">
        <v>81</v>
      </c>
      <c r="AV301" s="14" t="s">
        <v>81</v>
      </c>
      <c r="AW301" s="14" t="s">
        <v>33</v>
      </c>
      <c r="AX301" s="14" t="s">
        <v>71</v>
      </c>
      <c r="AY301" s="252" t="s">
        <v>130</v>
      </c>
    </row>
    <row r="302" s="14" customFormat="1">
      <c r="A302" s="14"/>
      <c r="B302" s="242"/>
      <c r="C302" s="243"/>
      <c r="D302" s="233" t="s">
        <v>142</v>
      </c>
      <c r="E302" s="244" t="s">
        <v>19</v>
      </c>
      <c r="F302" s="245" t="s">
        <v>237</v>
      </c>
      <c r="G302" s="243"/>
      <c r="H302" s="246">
        <v>21.030000000000001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142</v>
      </c>
      <c r="AU302" s="252" t="s">
        <v>81</v>
      </c>
      <c r="AV302" s="14" t="s">
        <v>81</v>
      </c>
      <c r="AW302" s="14" t="s">
        <v>33</v>
      </c>
      <c r="AX302" s="14" t="s">
        <v>71</v>
      </c>
      <c r="AY302" s="252" t="s">
        <v>130</v>
      </c>
    </row>
    <row r="303" s="13" customFormat="1">
      <c r="A303" s="13"/>
      <c r="B303" s="231"/>
      <c r="C303" s="232"/>
      <c r="D303" s="233" t="s">
        <v>142</v>
      </c>
      <c r="E303" s="234" t="s">
        <v>19</v>
      </c>
      <c r="F303" s="235" t="s">
        <v>419</v>
      </c>
      <c r="G303" s="232"/>
      <c r="H303" s="234" t="s">
        <v>19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142</v>
      </c>
      <c r="AU303" s="241" t="s">
        <v>81</v>
      </c>
      <c r="AV303" s="13" t="s">
        <v>79</v>
      </c>
      <c r="AW303" s="13" t="s">
        <v>33</v>
      </c>
      <c r="AX303" s="13" t="s">
        <v>71</v>
      </c>
      <c r="AY303" s="241" t="s">
        <v>130</v>
      </c>
    </row>
    <row r="304" s="14" customFormat="1">
      <c r="A304" s="14"/>
      <c r="B304" s="242"/>
      <c r="C304" s="243"/>
      <c r="D304" s="233" t="s">
        <v>142</v>
      </c>
      <c r="E304" s="244" t="s">
        <v>19</v>
      </c>
      <c r="F304" s="245" t="s">
        <v>420</v>
      </c>
      <c r="G304" s="243"/>
      <c r="H304" s="246">
        <v>66.900000000000006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142</v>
      </c>
      <c r="AU304" s="252" t="s">
        <v>81</v>
      </c>
      <c r="AV304" s="14" t="s">
        <v>81</v>
      </c>
      <c r="AW304" s="14" t="s">
        <v>33</v>
      </c>
      <c r="AX304" s="14" t="s">
        <v>71</v>
      </c>
      <c r="AY304" s="252" t="s">
        <v>130</v>
      </c>
    </row>
    <row r="305" s="14" customFormat="1">
      <c r="A305" s="14"/>
      <c r="B305" s="242"/>
      <c r="C305" s="243"/>
      <c r="D305" s="233" t="s">
        <v>142</v>
      </c>
      <c r="E305" s="244" t="s">
        <v>19</v>
      </c>
      <c r="F305" s="245" t="s">
        <v>421</v>
      </c>
      <c r="G305" s="243"/>
      <c r="H305" s="246">
        <v>50.100000000000001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142</v>
      </c>
      <c r="AU305" s="252" t="s">
        <v>81</v>
      </c>
      <c r="AV305" s="14" t="s">
        <v>81</v>
      </c>
      <c r="AW305" s="14" t="s">
        <v>33</v>
      </c>
      <c r="AX305" s="14" t="s">
        <v>71</v>
      </c>
      <c r="AY305" s="252" t="s">
        <v>130</v>
      </c>
    </row>
    <row r="306" s="14" customFormat="1">
      <c r="A306" s="14"/>
      <c r="B306" s="242"/>
      <c r="C306" s="243"/>
      <c r="D306" s="233" t="s">
        <v>142</v>
      </c>
      <c r="E306" s="244" t="s">
        <v>19</v>
      </c>
      <c r="F306" s="245" t="s">
        <v>422</v>
      </c>
      <c r="G306" s="243"/>
      <c r="H306" s="246">
        <v>60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142</v>
      </c>
      <c r="AU306" s="252" t="s">
        <v>81</v>
      </c>
      <c r="AV306" s="14" t="s">
        <v>81</v>
      </c>
      <c r="AW306" s="14" t="s">
        <v>33</v>
      </c>
      <c r="AX306" s="14" t="s">
        <v>71</v>
      </c>
      <c r="AY306" s="252" t="s">
        <v>130</v>
      </c>
    </row>
    <row r="307" s="13" customFormat="1">
      <c r="A307" s="13"/>
      <c r="B307" s="231"/>
      <c r="C307" s="232"/>
      <c r="D307" s="233" t="s">
        <v>142</v>
      </c>
      <c r="E307" s="234" t="s">
        <v>19</v>
      </c>
      <c r="F307" s="235" t="s">
        <v>150</v>
      </c>
      <c r="G307" s="232"/>
      <c r="H307" s="234" t="s">
        <v>19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142</v>
      </c>
      <c r="AU307" s="241" t="s">
        <v>81</v>
      </c>
      <c r="AV307" s="13" t="s">
        <v>79</v>
      </c>
      <c r="AW307" s="13" t="s">
        <v>33</v>
      </c>
      <c r="AX307" s="13" t="s">
        <v>71</v>
      </c>
      <c r="AY307" s="241" t="s">
        <v>130</v>
      </c>
    </row>
    <row r="308" s="13" customFormat="1">
      <c r="A308" s="13"/>
      <c r="B308" s="231"/>
      <c r="C308" s="232"/>
      <c r="D308" s="233" t="s">
        <v>142</v>
      </c>
      <c r="E308" s="234" t="s">
        <v>19</v>
      </c>
      <c r="F308" s="235" t="s">
        <v>151</v>
      </c>
      <c r="G308" s="232"/>
      <c r="H308" s="234" t="s">
        <v>19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142</v>
      </c>
      <c r="AU308" s="241" t="s">
        <v>81</v>
      </c>
      <c r="AV308" s="13" t="s">
        <v>79</v>
      </c>
      <c r="AW308" s="13" t="s">
        <v>33</v>
      </c>
      <c r="AX308" s="13" t="s">
        <v>71</v>
      </c>
      <c r="AY308" s="241" t="s">
        <v>130</v>
      </c>
    </row>
    <row r="309" s="13" customFormat="1">
      <c r="A309" s="13"/>
      <c r="B309" s="231"/>
      <c r="C309" s="232"/>
      <c r="D309" s="233" t="s">
        <v>142</v>
      </c>
      <c r="E309" s="234" t="s">
        <v>19</v>
      </c>
      <c r="F309" s="235" t="s">
        <v>192</v>
      </c>
      <c r="G309" s="232"/>
      <c r="H309" s="234" t="s">
        <v>19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142</v>
      </c>
      <c r="AU309" s="241" t="s">
        <v>81</v>
      </c>
      <c r="AV309" s="13" t="s">
        <v>79</v>
      </c>
      <c r="AW309" s="13" t="s">
        <v>33</v>
      </c>
      <c r="AX309" s="13" t="s">
        <v>71</v>
      </c>
      <c r="AY309" s="241" t="s">
        <v>130</v>
      </c>
    </row>
    <row r="310" s="14" customFormat="1">
      <c r="A310" s="14"/>
      <c r="B310" s="242"/>
      <c r="C310" s="243"/>
      <c r="D310" s="233" t="s">
        <v>142</v>
      </c>
      <c r="E310" s="244" t="s">
        <v>19</v>
      </c>
      <c r="F310" s="245" t="s">
        <v>423</v>
      </c>
      <c r="G310" s="243"/>
      <c r="H310" s="246">
        <v>1.44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142</v>
      </c>
      <c r="AU310" s="252" t="s">
        <v>81</v>
      </c>
      <c r="AV310" s="14" t="s">
        <v>81</v>
      </c>
      <c r="AW310" s="14" t="s">
        <v>33</v>
      </c>
      <c r="AX310" s="14" t="s">
        <v>71</v>
      </c>
      <c r="AY310" s="252" t="s">
        <v>130</v>
      </c>
    </row>
    <row r="311" s="13" customFormat="1">
      <c r="A311" s="13"/>
      <c r="B311" s="231"/>
      <c r="C311" s="232"/>
      <c r="D311" s="233" t="s">
        <v>142</v>
      </c>
      <c r="E311" s="234" t="s">
        <v>19</v>
      </c>
      <c r="F311" s="235" t="s">
        <v>166</v>
      </c>
      <c r="G311" s="232"/>
      <c r="H311" s="234" t="s">
        <v>19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142</v>
      </c>
      <c r="AU311" s="241" t="s">
        <v>81</v>
      </c>
      <c r="AV311" s="13" t="s">
        <v>79</v>
      </c>
      <c r="AW311" s="13" t="s">
        <v>33</v>
      </c>
      <c r="AX311" s="13" t="s">
        <v>71</v>
      </c>
      <c r="AY311" s="241" t="s">
        <v>130</v>
      </c>
    </row>
    <row r="312" s="13" customFormat="1">
      <c r="A312" s="13"/>
      <c r="B312" s="231"/>
      <c r="C312" s="232"/>
      <c r="D312" s="233" t="s">
        <v>142</v>
      </c>
      <c r="E312" s="234" t="s">
        <v>19</v>
      </c>
      <c r="F312" s="235" t="s">
        <v>167</v>
      </c>
      <c r="G312" s="232"/>
      <c r="H312" s="234" t="s">
        <v>19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142</v>
      </c>
      <c r="AU312" s="241" t="s">
        <v>81</v>
      </c>
      <c r="AV312" s="13" t="s">
        <v>79</v>
      </c>
      <c r="AW312" s="13" t="s">
        <v>33</v>
      </c>
      <c r="AX312" s="13" t="s">
        <v>71</v>
      </c>
      <c r="AY312" s="241" t="s">
        <v>130</v>
      </c>
    </row>
    <row r="313" s="14" customFormat="1">
      <c r="A313" s="14"/>
      <c r="B313" s="242"/>
      <c r="C313" s="243"/>
      <c r="D313" s="233" t="s">
        <v>142</v>
      </c>
      <c r="E313" s="244" t="s">
        <v>19</v>
      </c>
      <c r="F313" s="245" t="s">
        <v>424</v>
      </c>
      <c r="G313" s="243"/>
      <c r="H313" s="246">
        <v>2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142</v>
      </c>
      <c r="AU313" s="252" t="s">
        <v>81</v>
      </c>
      <c r="AV313" s="14" t="s">
        <v>81</v>
      </c>
      <c r="AW313" s="14" t="s">
        <v>33</v>
      </c>
      <c r="AX313" s="14" t="s">
        <v>71</v>
      </c>
      <c r="AY313" s="252" t="s">
        <v>130</v>
      </c>
    </row>
    <row r="314" s="15" customFormat="1">
      <c r="A314" s="15"/>
      <c r="B314" s="253"/>
      <c r="C314" s="254"/>
      <c r="D314" s="233" t="s">
        <v>142</v>
      </c>
      <c r="E314" s="255" t="s">
        <v>19</v>
      </c>
      <c r="F314" s="256" t="s">
        <v>186</v>
      </c>
      <c r="G314" s="254"/>
      <c r="H314" s="257">
        <v>241.09999999999999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3" t="s">
        <v>142</v>
      </c>
      <c r="AU314" s="263" t="s">
        <v>81</v>
      </c>
      <c r="AV314" s="15" t="s">
        <v>138</v>
      </c>
      <c r="AW314" s="15" t="s">
        <v>33</v>
      </c>
      <c r="AX314" s="15" t="s">
        <v>79</v>
      </c>
      <c r="AY314" s="263" t="s">
        <v>130</v>
      </c>
    </row>
    <row r="315" s="12" customFormat="1" ht="25.92" customHeight="1">
      <c r="A315" s="12"/>
      <c r="B315" s="197"/>
      <c r="C315" s="198"/>
      <c r="D315" s="199" t="s">
        <v>70</v>
      </c>
      <c r="E315" s="200" t="s">
        <v>425</v>
      </c>
      <c r="F315" s="200" t="s">
        <v>426</v>
      </c>
      <c r="G315" s="198"/>
      <c r="H315" s="198"/>
      <c r="I315" s="201"/>
      <c r="J315" s="202">
        <f>BK315</f>
        <v>0</v>
      </c>
      <c r="K315" s="198"/>
      <c r="L315" s="203"/>
      <c r="M315" s="204"/>
      <c r="N315" s="205"/>
      <c r="O315" s="205"/>
      <c r="P315" s="206">
        <f>SUM(P316:P319)</f>
        <v>0</v>
      </c>
      <c r="Q315" s="205"/>
      <c r="R315" s="206">
        <f>SUM(R316:R319)</f>
        <v>0</v>
      </c>
      <c r="S315" s="205"/>
      <c r="T315" s="207">
        <f>SUM(T316:T319)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8" t="s">
        <v>138</v>
      </c>
      <c r="AT315" s="209" t="s">
        <v>70</v>
      </c>
      <c r="AU315" s="209" t="s">
        <v>71</v>
      </c>
      <c r="AY315" s="208" t="s">
        <v>130</v>
      </c>
      <c r="BK315" s="210">
        <f>SUM(BK316:BK319)</f>
        <v>0</v>
      </c>
    </row>
    <row r="316" s="2" customFormat="1" ht="21.75" customHeight="1">
      <c r="A316" s="39"/>
      <c r="B316" s="40"/>
      <c r="C316" s="213" t="s">
        <v>427</v>
      </c>
      <c r="D316" s="213" t="s">
        <v>133</v>
      </c>
      <c r="E316" s="214" t="s">
        <v>428</v>
      </c>
      <c r="F316" s="215" t="s">
        <v>429</v>
      </c>
      <c r="G316" s="216" t="s">
        <v>430</v>
      </c>
      <c r="H316" s="217">
        <v>8</v>
      </c>
      <c r="I316" s="218"/>
      <c r="J316" s="219">
        <f>ROUND(I316*H316,2)</f>
        <v>0</v>
      </c>
      <c r="K316" s="215" t="s">
        <v>137</v>
      </c>
      <c r="L316" s="45"/>
      <c r="M316" s="220" t="s">
        <v>19</v>
      </c>
      <c r="N316" s="221" t="s">
        <v>42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431</v>
      </c>
      <c r="AT316" s="224" t="s">
        <v>133</v>
      </c>
      <c r="AU316" s="224" t="s">
        <v>79</v>
      </c>
      <c r="AY316" s="18" t="s">
        <v>130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79</v>
      </c>
      <c r="BK316" s="225">
        <f>ROUND(I316*H316,2)</f>
        <v>0</v>
      </c>
      <c r="BL316" s="18" t="s">
        <v>431</v>
      </c>
      <c r="BM316" s="224" t="s">
        <v>432</v>
      </c>
    </row>
    <row r="317" s="2" customFormat="1">
      <c r="A317" s="39"/>
      <c r="B317" s="40"/>
      <c r="C317" s="41"/>
      <c r="D317" s="226" t="s">
        <v>140</v>
      </c>
      <c r="E317" s="41"/>
      <c r="F317" s="227" t="s">
        <v>433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140</v>
      </c>
      <c r="AU317" s="18" t="s">
        <v>79</v>
      </c>
    </row>
    <row r="318" s="13" customFormat="1">
      <c r="A318" s="13"/>
      <c r="B318" s="231"/>
      <c r="C318" s="232"/>
      <c r="D318" s="233" t="s">
        <v>142</v>
      </c>
      <c r="E318" s="234" t="s">
        <v>19</v>
      </c>
      <c r="F318" s="235" t="s">
        <v>434</v>
      </c>
      <c r="G318" s="232"/>
      <c r="H318" s="234" t="s">
        <v>19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142</v>
      </c>
      <c r="AU318" s="241" t="s">
        <v>79</v>
      </c>
      <c r="AV318" s="13" t="s">
        <v>79</v>
      </c>
      <c r="AW318" s="13" t="s">
        <v>33</v>
      </c>
      <c r="AX318" s="13" t="s">
        <v>71</v>
      </c>
      <c r="AY318" s="241" t="s">
        <v>130</v>
      </c>
    </row>
    <row r="319" s="14" customFormat="1">
      <c r="A319" s="14"/>
      <c r="B319" s="242"/>
      <c r="C319" s="243"/>
      <c r="D319" s="233" t="s">
        <v>142</v>
      </c>
      <c r="E319" s="244" t="s">
        <v>19</v>
      </c>
      <c r="F319" s="245" t="s">
        <v>194</v>
      </c>
      <c r="G319" s="243"/>
      <c r="H319" s="246">
        <v>8</v>
      </c>
      <c r="I319" s="247"/>
      <c r="J319" s="243"/>
      <c r="K319" s="243"/>
      <c r="L319" s="248"/>
      <c r="M319" s="274"/>
      <c r="N319" s="275"/>
      <c r="O319" s="275"/>
      <c r="P319" s="275"/>
      <c r="Q319" s="275"/>
      <c r="R319" s="275"/>
      <c r="S319" s="275"/>
      <c r="T319" s="27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142</v>
      </c>
      <c r="AU319" s="252" t="s">
        <v>79</v>
      </c>
      <c r="AV319" s="14" t="s">
        <v>81</v>
      </c>
      <c r="AW319" s="14" t="s">
        <v>33</v>
      </c>
      <c r="AX319" s="14" t="s">
        <v>79</v>
      </c>
      <c r="AY319" s="252" t="s">
        <v>130</v>
      </c>
    </row>
    <row r="320" s="2" customFormat="1" ht="6.96" customHeight="1">
      <c r="A320" s="39"/>
      <c r="B320" s="60"/>
      <c r="C320" s="61"/>
      <c r="D320" s="61"/>
      <c r="E320" s="61"/>
      <c r="F320" s="61"/>
      <c r="G320" s="61"/>
      <c r="H320" s="61"/>
      <c r="I320" s="61"/>
      <c r="J320" s="61"/>
      <c r="K320" s="61"/>
      <c r="L320" s="45"/>
      <c r="M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</row>
  </sheetData>
  <sheetProtection sheet="1" autoFilter="0" formatColumns="0" formatRows="0" objects="1" scenarios="1" spinCount="100000" saltValue="nrtzJqB/xXmPKtvyFTEHkD8aG2a36Iy26qp8bqZdOEKjhOURoZc9/ZLy5QM53RkGYU5g7YCYzXM7fb4kp1yNoQ==" hashValue="G7swpSbeWSMzrEVlKKeIs4o5Ek61ML3PhGDdhAE6CgkfOz/IsKB1tG00vOgSin4+tyEjql7f/kd9VtHXk9lvHA==" algorithmName="SHA-512" password="CC35"/>
  <autoFilter ref="C91:K319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3_02/310271071"/>
    <hyperlink ref="F100" r:id="rId2" display="https://podminky.urs.cz/item/CS_URS_2023_02/317234410"/>
    <hyperlink ref="F108" r:id="rId3" display="https://podminky.urs.cz/item/CS_URS_2023_02/317944321"/>
    <hyperlink ref="F116" r:id="rId4" display="https://podminky.urs.cz/item/CS_URS_2023_02/340271025"/>
    <hyperlink ref="F122" r:id="rId5" display="https://podminky.urs.cz/item/CS_URS_2023_02/413232211"/>
    <hyperlink ref="F131" r:id="rId6" display="https://podminky.urs.cz/item/CS_URS_2023_02/612315225"/>
    <hyperlink ref="F140" r:id="rId7" display="https://podminky.urs.cz/item/CS_URS_2023_02/612325302"/>
    <hyperlink ref="F146" r:id="rId8" display="https://podminky.urs.cz/item/CS_URS_2023_02/619995001"/>
    <hyperlink ref="F151" r:id="rId9" display="https://podminky.urs.cz/item/CS_URS_2023_02/622525105"/>
    <hyperlink ref="F157" r:id="rId10" display="https://podminky.urs.cz/item/CS_URS_2023_02/631311131"/>
    <hyperlink ref="F163" r:id="rId11" display="https://podminky.urs.cz/item/CS_URS_2023_02/642945111"/>
    <hyperlink ref="F170" r:id="rId12" display="https://podminky.urs.cz/item/CS_URS_2023_02/949101111"/>
    <hyperlink ref="F177" r:id="rId13" display="https://podminky.urs.cz/item/CS_URS_2023_02/952901111"/>
    <hyperlink ref="F186" r:id="rId14" display="https://podminky.urs.cz/item/CS_URS_2023_02/962022390"/>
    <hyperlink ref="F192" r:id="rId15" display="https://podminky.urs.cz/item/CS_URS_2023_02/968062355"/>
    <hyperlink ref="F196" r:id="rId16" display="https://podminky.urs.cz/item/CS_URS_2023_02/968072455"/>
    <hyperlink ref="F201" r:id="rId17" display="https://podminky.urs.cz/item/CS_URS_2023_02/971033441"/>
    <hyperlink ref="F206" r:id="rId18" display="https://podminky.urs.cz/item/CS_URS_2023_02/971033621"/>
    <hyperlink ref="F211" r:id="rId19" display="https://podminky.urs.cz/item/CS_URS_2023_02/974031664"/>
    <hyperlink ref="F220" r:id="rId20" display="https://podminky.urs.cz/item/CS_URS_2023_02/997013501"/>
    <hyperlink ref="F222" r:id="rId21" display="https://podminky.urs.cz/item/CS_URS_2023_02/997013509"/>
    <hyperlink ref="F225" r:id="rId22" display="https://podminky.urs.cz/item/CS_URS_2023_02/997013631"/>
    <hyperlink ref="F228" r:id="rId23" display="https://podminky.urs.cz/item/CS_URS_2023_02/998017001"/>
    <hyperlink ref="F232" r:id="rId24" display="https://podminky.urs.cz/item/CS_URS_2023_02/764002851"/>
    <hyperlink ref="F236" r:id="rId25" display="https://podminky.urs.cz/item/CS_URS_2023_02/764216602"/>
    <hyperlink ref="F240" r:id="rId26" display="https://podminky.urs.cz/item/CS_URS_2023_02/764216665"/>
    <hyperlink ref="F242" r:id="rId27" display="https://podminky.urs.cz/item/CS_URS_2023_02/998764101"/>
    <hyperlink ref="F245" r:id="rId28" display="https://podminky.urs.cz/item/CS_URS_2023_02/766441811"/>
    <hyperlink ref="F249" r:id="rId29" display="https://podminky.urs.cz/item/CS_URS_2023_02/766660021"/>
    <hyperlink ref="F255" r:id="rId30" display="https://podminky.urs.cz/item/CS_URS_2023_02/766660717"/>
    <hyperlink ref="F258" r:id="rId31" display="https://podminky.urs.cz/item/CS_URS_2023_02/766660728"/>
    <hyperlink ref="F261" r:id="rId32" display="https://podminky.urs.cz/item/CS_URS_2023_02/766660729"/>
    <hyperlink ref="F264" r:id="rId33" display="https://podminky.urs.cz/item/CS_URS_2023_02/998766101"/>
    <hyperlink ref="F267" r:id="rId34" display="https://podminky.urs.cz/item/CS_URS_2023_02/783301313"/>
    <hyperlink ref="F269" r:id="rId35" display="https://podminky.urs.cz/item/CS_URS_2023_02/783314201"/>
    <hyperlink ref="F283" r:id="rId36" display="https://podminky.urs.cz/item/CS_URS_2023_02/783315101"/>
    <hyperlink ref="F289" r:id="rId37" display="https://podminky.urs.cz/item/CS_URS_2023_02/783317101"/>
    <hyperlink ref="F292" r:id="rId38" display="https://podminky.urs.cz/item/CS_URS_2023_02/784111001"/>
    <hyperlink ref="F294" r:id="rId39" display="https://podminky.urs.cz/item/CS_URS_2023_02/784181121"/>
    <hyperlink ref="F296" r:id="rId40" display="https://podminky.urs.cz/item/CS_URS_2023_02/784211101"/>
    <hyperlink ref="F317" r:id="rId41" display="https://podminky.urs.cz/item/CS_URS_2023_02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VZT v OBJEKTU KUCHYNĚ - v objektu SO 03</v>
      </c>
      <c r="F7" s="143"/>
      <c r="G7" s="143"/>
      <c r="H7" s="143"/>
      <c r="L7" s="21"/>
    </row>
    <row r="8" s="1" customFormat="1" ht="12" customHeight="1">
      <c r="B8" s="21"/>
      <c r="D8" s="143" t="s">
        <v>96</v>
      </c>
      <c r="L8" s="21"/>
    </row>
    <row r="9" s="2" customFormat="1" ht="16.5" customHeight="1">
      <c r="A9" s="39"/>
      <c r="B9" s="45"/>
      <c r="C9" s="39"/>
      <c r="D9" s="39"/>
      <c r="E9" s="144" t="s">
        <v>435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436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437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13. 7. 2023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36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ROUND((SUM(BE92:BE127)),  2)</f>
        <v>0</v>
      </c>
      <c r="G35" s="39"/>
      <c r="H35" s="39"/>
      <c r="I35" s="158">
        <v>0.20999999999999999</v>
      </c>
      <c r="J35" s="157">
        <f>ROUND(((SUM(BE92:BE127))*I35),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ROUND((SUM(BF92:BF127)),  2)</f>
        <v>0</v>
      </c>
      <c r="G36" s="39"/>
      <c r="H36" s="39"/>
      <c r="I36" s="158">
        <v>0.14999999999999999</v>
      </c>
      <c r="J36" s="157">
        <f>ROUND(((SUM(BF92:BF127))*I36),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ROUND((SUM(BG92:BG127)),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ROUND((SUM(BH92:BH127)),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ROUND((SUM(BI92:BI127)),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98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VZT v OBJEKTU KUCHYNĚ - v objektu SO 03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435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436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D.1.4.3 - VZT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p.č. 2401/22, 2401/23, k.ú. Doubravka 722 667</v>
      </c>
      <c r="G56" s="41"/>
      <c r="H56" s="41"/>
      <c r="I56" s="33" t="s">
        <v>23</v>
      </c>
      <c r="J56" s="73" t="str">
        <f>IF(J14="","",J14)</f>
        <v>13. 7. 2023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MŠ pro zrakově postiž. a vady řeči, Lazaretní 25</v>
      </c>
      <c r="G58" s="41"/>
      <c r="H58" s="41"/>
      <c r="I58" s="33" t="s">
        <v>31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99</v>
      </c>
      <c r="D61" s="172"/>
      <c r="E61" s="172"/>
      <c r="F61" s="172"/>
      <c r="G61" s="172"/>
      <c r="H61" s="172"/>
      <c r="I61" s="172"/>
      <c r="J61" s="173" t="s">
        <v>100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101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438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1"/>
      <c r="C66" s="126"/>
      <c r="D66" s="182" t="s">
        <v>439</v>
      </c>
      <c r="E66" s="183"/>
      <c r="F66" s="183"/>
      <c r="G66" s="183"/>
      <c r="H66" s="183"/>
      <c r="I66" s="183"/>
      <c r="J66" s="184">
        <f>J95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1"/>
      <c r="C67" s="126"/>
      <c r="D67" s="182" t="s">
        <v>440</v>
      </c>
      <c r="E67" s="183"/>
      <c r="F67" s="183"/>
      <c r="G67" s="183"/>
      <c r="H67" s="183"/>
      <c r="I67" s="183"/>
      <c r="J67" s="184">
        <f>J112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1"/>
      <c r="C68" s="126"/>
      <c r="D68" s="182" t="s">
        <v>441</v>
      </c>
      <c r="E68" s="183"/>
      <c r="F68" s="183"/>
      <c r="G68" s="183"/>
      <c r="H68" s="183"/>
      <c r="I68" s="183"/>
      <c r="J68" s="184">
        <f>J121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1"/>
      <c r="C69" s="126"/>
      <c r="D69" s="182" t="s">
        <v>442</v>
      </c>
      <c r="E69" s="183"/>
      <c r="F69" s="183"/>
      <c r="G69" s="183"/>
      <c r="H69" s="183"/>
      <c r="I69" s="183"/>
      <c r="J69" s="184">
        <f>J123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1"/>
      <c r="C70" s="126"/>
      <c r="D70" s="182" t="s">
        <v>443</v>
      </c>
      <c r="E70" s="183"/>
      <c r="F70" s="183"/>
      <c r="G70" s="183"/>
      <c r="H70" s="183"/>
      <c r="I70" s="183"/>
      <c r="J70" s="184">
        <f>J125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115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REKONSTRUKCE VZT v OBJEKTU KUCHYNĚ - v objektu SO 03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96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435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436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D.1.4.3 - VZT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p.č. 2401/22, 2401/23, k.ú. Doubravka 722 667</v>
      </c>
      <c r="G86" s="41"/>
      <c r="H86" s="41"/>
      <c r="I86" s="33" t="s">
        <v>23</v>
      </c>
      <c r="J86" s="73" t="str">
        <f>IF(J14="","",J14)</f>
        <v>13. 7. 2023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MŠ pro zrakově postiž. a vady řeči, Lazaretní 25</v>
      </c>
      <c r="G88" s="41"/>
      <c r="H88" s="41"/>
      <c r="I88" s="33" t="s">
        <v>31</v>
      </c>
      <c r="J88" s="37" t="str">
        <f>E23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116</v>
      </c>
      <c r="D91" s="189" t="s">
        <v>56</v>
      </c>
      <c r="E91" s="189" t="s">
        <v>52</v>
      </c>
      <c r="F91" s="189" t="s">
        <v>53</v>
      </c>
      <c r="G91" s="189" t="s">
        <v>117</v>
      </c>
      <c r="H91" s="189" t="s">
        <v>118</v>
      </c>
      <c r="I91" s="189" t="s">
        <v>119</v>
      </c>
      <c r="J91" s="189" t="s">
        <v>100</v>
      </c>
      <c r="K91" s="190" t="s">
        <v>120</v>
      </c>
      <c r="L91" s="191"/>
      <c r="M91" s="93" t="s">
        <v>19</v>
      </c>
      <c r="N91" s="94" t="s">
        <v>41</v>
      </c>
      <c r="O91" s="94" t="s">
        <v>121</v>
      </c>
      <c r="P91" s="94" t="s">
        <v>122</v>
      </c>
      <c r="Q91" s="94" t="s">
        <v>123</v>
      </c>
      <c r="R91" s="94" t="s">
        <v>124</v>
      </c>
      <c r="S91" s="94" t="s">
        <v>125</v>
      </c>
      <c r="T91" s="95" t="s">
        <v>126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127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0</v>
      </c>
      <c r="S92" s="97"/>
      <c r="T92" s="195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101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70</v>
      </c>
      <c r="E93" s="200" t="s">
        <v>301</v>
      </c>
      <c r="F93" s="200" t="s">
        <v>302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</f>
        <v>0</v>
      </c>
      <c r="Q93" s="205"/>
      <c r="R93" s="206">
        <f>R94</f>
        <v>0</v>
      </c>
      <c r="S93" s="205"/>
      <c r="T93" s="207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81</v>
      </c>
      <c r="AT93" s="209" t="s">
        <v>70</v>
      </c>
      <c r="AU93" s="209" t="s">
        <v>71</v>
      </c>
      <c r="AY93" s="208" t="s">
        <v>130</v>
      </c>
      <c r="BK93" s="210">
        <f>BK94</f>
        <v>0</v>
      </c>
    </row>
    <row r="94" s="12" customFormat="1" ht="22.8" customHeight="1">
      <c r="A94" s="12"/>
      <c r="B94" s="197"/>
      <c r="C94" s="198"/>
      <c r="D94" s="199" t="s">
        <v>70</v>
      </c>
      <c r="E94" s="211" t="s">
        <v>444</v>
      </c>
      <c r="F94" s="211" t="s">
        <v>445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P95+P112+P121+P123+P125</f>
        <v>0</v>
      </c>
      <c r="Q94" s="205"/>
      <c r="R94" s="206">
        <f>R95+R112+R121+R123+R125</f>
        <v>0</v>
      </c>
      <c r="S94" s="205"/>
      <c r="T94" s="207">
        <f>T95+T112+T121+T123+T125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81</v>
      </c>
      <c r="AT94" s="209" t="s">
        <v>70</v>
      </c>
      <c r="AU94" s="209" t="s">
        <v>79</v>
      </c>
      <c r="AY94" s="208" t="s">
        <v>130</v>
      </c>
      <c r="BK94" s="210">
        <f>BK95+BK112+BK121+BK123+BK125</f>
        <v>0</v>
      </c>
    </row>
    <row r="95" s="12" customFormat="1" ht="20.88" customHeight="1">
      <c r="A95" s="12"/>
      <c r="B95" s="197"/>
      <c r="C95" s="198"/>
      <c r="D95" s="199" t="s">
        <v>70</v>
      </c>
      <c r="E95" s="211" t="s">
        <v>446</v>
      </c>
      <c r="F95" s="211" t="s">
        <v>447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SUM(P96:P111)</f>
        <v>0</v>
      </c>
      <c r="Q95" s="205"/>
      <c r="R95" s="206">
        <f>SUM(R96:R111)</f>
        <v>0</v>
      </c>
      <c r="S95" s="205"/>
      <c r="T95" s="207">
        <f>SUM(T96:T111)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70</v>
      </c>
      <c r="AU95" s="209" t="s">
        <v>81</v>
      </c>
      <c r="AY95" s="208" t="s">
        <v>130</v>
      </c>
      <c r="BK95" s="210">
        <f>SUM(BK96:BK111)</f>
        <v>0</v>
      </c>
    </row>
    <row r="96" s="2" customFormat="1" ht="44.25" customHeight="1">
      <c r="A96" s="39"/>
      <c r="B96" s="40"/>
      <c r="C96" s="213" t="s">
        <v>79</v>
      </c>
      <c r="D96" s="213" t="s">
        <v>133</v>
      </c>
      <c r="E96" s="214" t="s">
        <v>448</v>
      </c>
      <c r="F96" s="215" t="s">
        <v>449</v>
      </c>
      <c r="G96" s="216" t="s">
        <v>173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138</v>
      </c>
      <c r="AT96" s="224" t="s">
        <v>133</v>
      </c>
      <c r="AU96" s="224" t="s">
        <v>131</v>
      </c>
      <c r="AY96" s="18" t="s">
        <v>130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138</v>
      </c>
      <c r="BM96" s="224" t="s">
        <v>81</v>
      </c>
    </row>
    <row r="97" s="2" customFormat="1" ht="16.5" customHeight="1">
      <c r="A97" s="39"/>
      <c r="B97" s="40"/>
      <c r="C97" s="213" t="s">
        <v>81</v>
      </c>
      <c r="D97" s="213" t="s">
        <v>133</v>
      </c>
      <c r="E97" s="214" t="s">
        <v>450</v>
      </c>
      <c r="F97" s="215" t="s">
        <v>451</v>
      </c>
      <c r="G97" s="216" t="s">
        <v>173</v>
      </c>
      <c r="H97" s="217">
        <v>3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42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138</v>
      </c>
      <c r="AT97" s="224" t="s">
        <v>133</v>
      </c>
      <c r="AU97" s="224" t="s">
        <v>131</v>
      </c>
      <c r="AY97" s="18" t="s">
        <v>130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138</v>
      </c>
      <c r="BM97" s="224" t="s">
        <v>138</v>
      </c>
    </row>
    <row r="98" s="2" customFormat="1" ht="16.5" customHeight="1">
      <c r="A98" s="39"/>
      <c r="B98" s="40"/>
      <c r="C98" s="213" t="s">
        <v>131</v>
      </c>
      <c r="D98" s="213" t="s">
        <v>133</v>
      </c>
      <c r="E98" s="214" t="s">
        <v>452</v>
      </c>
      <c r="F98" s="215" t="s">
        <v>453</v>
      </c>
      <c r="G98" s="216" t="s">
        <v>173</v>
      </c>
      <c r="H98" s="217">
        <v>2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138</v>
      </c>
      <c r="AT98" s="224" t="s">
        <v>133</v>
      </c>
      <c r="AU98" s="224" t="s">
        <v>131</v>
      </c>
      <c r="AY98" s="18" t="s">
        <v>130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138</v>
      </c>
      <c r="BM98" s="224" t="s">
        <v>177</v>
      </c>
    </row>
    <row r="99" s="2" customFormat="1" ht="16.5" customHeight="1">
      <c r="A99" s="39"/>
      <c r="B99" s="40"/>
      <c r="C99" s="213" t="s">
        <v>138</v>
      </c>
      <c r="D99" s="213" t="s">
        <v>133</v>
      </c>
      <c r="E99" s="214" t="s">
        <v>454</v>
      </c>
      <c r="F99" s="215" t="s">
        <v>455</v>
      </c>
      <c r="G99" s="216" t="s">
        <v>173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138</v>
      </c>
      <c r="AT99" s="224" t="s">
        <v>133</v>
      </c>
      <c r="AU99" s="224" t="s">
        <v>131</v>
      </c>
      <c r="AY99" s="18" t="s">
        <v>130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138</v>
      </c>
      <c r="BM99" s="224" t="s">
        <v>194</v>
      </c>
    </row>
    <row r="100" s="2" customFormat="1" ht="16.5" customHeight="1">
      <c r="A100" s="39"/>
      <c r="B100" s="40"/>
      <c r="C100" s="213" t="s">
        <v>170</v>
      </c>
      <c r="D100" s="213" t="s">
        <v>133</v>
      </c>
      <c r="E100" s="214" t="s">
        <v>456</v>
      </c>
      <c r="F100" s="215" t="s">
        <v>457</v>
      </c>
      <c r="G100" s="216" t="s">
        <v>173</v>
      </c>
      <c r="H100" s="217">
        <v>1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138</v>
      </c>
      <c r="AT100" s="224" t="s">
        <v>133</v>
      </c>
      <c r="AU100" s="224" t="s">
        <v>131</v>
      </c>
      <c r="AY100" s="18" t="s">
        <v>130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138</v>
      </c>
      <c r="BM100" s="224" t="s">
        <v>208</v>
      </c>
    </row>
    <row r="101" s="2" customFormat="1" ht="16.5" customHeight="1">
      <c r="A101" s="39"/>
      <c r="B101" s="40"/>
      <c r="C101" s="213" t="s">
        <v>177</v>
      </c>
      <c r="D101" s="213" t="s">
        <v>133</v>
      </c>
      <c r="E101" s="214" t="s">
        <v>458</v>
      </c>
      <c r="F101" s="215" t="s">
        <v>459</v>
      </c>
      <c r="G101" s="216" t="s">
        <v>173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138</v>
      </c>
      <c r="AT101" s="224" t="s">
        <v>133</v>
      </c>
      <c r="AU101" s="224" t="s">
        <v>131</v>
      </c>
      <c r="AY101" s="18" t="s">
        <v>130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138</v>
      </c>
      <c r="BM101" s="224" t="s">
        <v>223</v>
      </c>
    </row>
    <row r="102" s="2" customFormat="1" ht="16.5" customHeight="1">
      <c r="A102" s="39"/>
      <c r="B102" s="40"/>
      <c r="C102" s="213" t="s">
        <v>187</v>
      </c>
      <c r="D102" s="213" t="s">
        <v>133</v>
      </c>
      <c r="E102" s="214" t="s">
        <v>460</v>
      </c>
      <c r="F102" s="215" t="s">
        <v>461</v>
      </c>
      <c r="G102" s="216" t="s">
        <v>173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138</v>
      </c>
      <c r="AT102" s="224" t="s">
        <v>133</v>
      </c>
      <c r="AU102" s="224" t="s">
        <v>131</v>
      </c>
      <c r="AY102" s="18" t="s">
        <v>130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138</v>
      </c>
      <c r="BM102" s="224" t="s">
        <v>238</v>
      </c>
    </row>
    <row r="103" s="2" customFormat="1" ht="16.5" customHeight="1">
      <c r="A103" s="39"/>
      <c r="B103" s="40"/>
      <c r="C103" s="213" t="s">
        <v>194</v>
      </c>
      <c r="D103" s="213" t="s">
        <v>133</v>
      </c>
      <c r="E103" s="214" t="s">
        <v>462</v>
      </c>
      <c r="F103" s="215" t="s">
        <v>463</v>
      </c>
      <c r="G103" s="216" t="s">
        <v>173</v>
      </c>
      <c r="H103" s="217">
        <v>2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131</v>
      </c>
      <c r="AY103" s="18" t="s">
        <v>130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138</v>
      </c>
      <c r="BM103" s="224" t="s">
        <v>250</v>
      </c>
    </row>
    <row r="104" s="2" customFormat="1" ht="16.5" customHeight="1">
      <c r="A104" s="39"/>
      <c r="B104" s="40"/>
      <c r="C104" s="213" t="s">
        <v>203</v>
      </c>
      <c r="D104" s="213" t="s">
        <v>133</v>
      </c>
      <c r="E104" s="214" t="s">
        <v>464</v>
      </c>
      <c r="F104" s="215" t="s">
        <v>465</v>
      </c>
      <c r="G104" s="216" t="s">
        <v>173</v>
      </c>
      <c r="H104" s="217">
        <v>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138</v>
      </c>
      <c r="AT104" s="224" t="s">
        <v>133</v>
      </c>
      <c r="AU104" s="224" t="s">
        <v>131</v>
      </c>
      <c r="AY104" s="18" t="s">
        <v>130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138</v>
      </c>
      <c r="BM104" s="224" t="s">
        <v>261</v>
      </c>
    </row>
    <row r="105" s="2" customFormat="1" ht="16.5" customHeight="1">
      <c r="A105" s="39"/>
      <c r="B105" s="40"/>
      <c r="C105" s="213" t="s">
        <v>208</v>
      </c>
      <c r="D105" s="213" t="s">
        <v>133</v>
      </c>
      <c r="E105" s="214" t="s">
        <v>466</v>
      </c>
      <c r="F105" s="215" t="s">
        <v>467</v>
      </c>
      <c r="G105" s="216" t="s">
        <v>173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138</v>
      </c>
      <c r="AT105" s="224" t="s">
        <v>133</v>
      </c>
      <c r="AU105" s="224" t="s">
        <v>131</v>
      </c>
      <c r="AY105" s="18" t="s">
        <v>130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138</v>
      </c>
      <c r="BM105" s="224" t="s">
        <v>271</v>
      </c>
    </row>
    <row r="106" s="2" customFormat="1" ht="16.5" customHeight="1">
      <c r="A106" s="39"/>
      <c r="B106" s="40"/>
      <c r="C106" s="213" t="s">
        <v>216</v>
      </c>
      <c r="D106" s="213" t="s">
        <v>133</v>
      </c>
      <c r="E106" s="214" t="s">
        <v>468</v>
      </c>
      <c r="F106" s="215" t="s">
        <v>469</v>
      </c>
      <c r="G106" s="216" t="s">
        <v>197</v>
      </c>
      <c r="H106" s="217">
        <v>5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138</v>
      </c>
      <c r="AT106" s="224" t="s">
        <v>133</v>
      </c>
      <c r="AU106" s="224" t="s">
        <v>131</v>
      </c>
      <c r="AY106" s="18" t="s">
        <v>130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138</v>
      </c>
      <c r="BM106" s="224" t="s">
        <v>283</v>
      </c>
    </row>
    <row r="107" s="2" customFormat="1" ht="16.5" customHeight="1">
      <c r="A107" s="39"/>
      <c r="B107" s="40"/>
      <c r="C107" s="213" t="s">
        <v>223</v>
      </c>
      <c r="D107" s="213" t="s">
        <v>133</v>
      </c>
      <c r="E107" s="214" t="s">
        <v>470</v>
      </c>
      <c r="F107" s="215" t="s">
        <v>471</v>
      </c>
      <c r="G107" s="216" t="s">
        <v>173</v>
      </c>
      <c r="H107" s="217">
        <v>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138</v>
      </c>
      <c r="AT107" s="224" t="s">
        <v>133</v>
      </c>
      <c r="AU107" s="224" t="s">
        <v>131</v>
      </c>
      <c r="AY107" s="18" t="s">
        <v>130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138</v>
      </c>
      <c r="BM107" s="224" t="s">
        <v>296</v>
      </c>
    </row>
    <row r="108" s="2" customFormat="1" ht="16.5" customHeight="1">
      <c r="A108" s="39"/>
      <c r="B108" s="40"/>
      <c r="C108" s="213" t="s">
        <v>229</v>
      </c>
      <c r="D108" s="213" t="s">
        <v>133</v>
      </c>
      <c r="E108" s="214" t="s">
        <v>472</v>
      </c>
      <c r="F108" s="215" t="s">
        <v>473</v>
      </c>
      <c r="G108" s="216" t="s">
        <v>197</v>
      </c>
      <c r="H108" s="217">
        <v>10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138</v>
      </c>
      <c r="AT108" s="224" t="s">
        <v>133</v>
      </c>
      <c r="AU108" s="224" t="s">
        <v>131</v>
      </c>
      <c r="AY108" s="18" t="s">
        <v>130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138</v>
      </c>
      <c r="BM108" s="224" t="s">
        <v>321</v>
      </c>
    </row>
    <row r="109" s="2" customFormat="1" ht="16.5" customHeight="1">
      <c r="A109" s="39"/>
      <c r="B109" s="40"/>
      <c r="C109" s="213" t="s">
        <v>238</v>
      </c>
      <c r="D109" s="213" t="s">
        <v>133</v>
      </c>
      <c r="E109" s="214" t="s">
        <v>474</v>
      </c>
      <c r="F109" s="215" t="s">
        <v>475</v>
      </c>
      <c r="G109" s="216" t="s">
        <v>197</v>
      </c>
      <c r="H109" s="217">
        <v>38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138</v>
      </c>
      <c r="AT109" s="224" t="s">
        <v>133</v>
      </c>
      <c r="AU109" s="224" t="s">
        <v>131</v>
      </c>
      <c r="AY109" s="18" t="s">
        <v>130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138</v>
      </c>
      <c r="BM109" s="224" t="s">
        <v>333</v>
      </c>
    </row>
    <row r="110" s="2" customFormat="1" ht="16.5" customHeight="1">
      <c r="A110" s="39"/>
      <c r="B110" s="40"/>
      <c r="C110" s="213" t="s">
        <v>8</v>
      </c>
      <c r="D110" s="213" t="s">
        <v>133</v>
      </c>
      <c r="E110" s="214" t="s">
        <v>476</v>
      </c>
      <c r="F110" s="215" t="s">
        <v>477</v>
      </c>
      <c r="G110" s="216" t="s">
        <v>197</v>
      </c>
      <c r="H110" s="217">
        <v>15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138</v>
      </c>
      <c r="AT110" s="224" t="s">
        <v>133</v>
      </c>
      <c r="AU110" s="224" t="s">
        <v>131</v>
      </c>
      <c r="AY110" s="18" t="s">
        <v>130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138</v>
      </c>
      <c r="BM110" s="224" t="s">
        <v>341</v>
      </c>
    </row>
    <row r="111" s="2" customFormat="1" ht="16.5" customHeight="1">
      <c r="A111" s="39"/>
      <c r="B111" s="40"/>
      <c r="C111" s="213" t="s">
        <v>250</v>
      </c>
      <c r="D111" s="213" t="s">
        <v>133</v>
      </c>
      <c r="E111" s="214" t="s">
        <v>478</v>
      </c>
      <c r="F111" s="215" t="s">
        <v>479</v>
      </c>
      <c r="G111" s="216" t="s">
        <v>136</v>
      </c>
      <c r="H111" s="217">
        <v>28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138</v>
      </c>
      <c r="AT111" s="224" t="s">
        <v>133</v>
      </c>
      <c r="AU111" s="224" t="s">
        <v>131</v>
      </c>
      <c r="AY111" s="18" t="s">
        <v>130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138</v>
      </c>
      <c r="BM111" s="224" t="s">
        <v>351</v>
      </c>
    </row>
    <row r="112" s="12" customFormat="1" ht="20.88" customHeight="1">
      <c r="A112" s="12"/>
      <c r="B112" s="197"/>
      <c r="C112" s="198"/>
      <c r="D112" s="199" t="s">
        <v>70</v>
      </c>
      <c r="E112" s="211" t="s">
        <v>480</v>
      </c>
      <c r="F112" s="211" t="s">
        <v>481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SUM(P113:P120)</f>
        <v>0</v>
      </c>
      <c r="Q112" s="205"/>
      <c r="R112" s="206">
        <f>SUM(R113:R120)</f>
        <v>0</v>
      </c>
      <c r="S112" s="205"/>
      <c r="T112" s="207">
        <f>SUM(T113:T120)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79</v>
      </c>
      <c r="AT112" s="209" t="s">
        <v>70</v>
      </c>
      <c r="AU112" s="209" t="s">
        <v>81</v>
      </c>
      <c r="AY112" s="208" t="s">
        <v>130</v>
      </c>
      <c r="BK112" s="210">
        <f>SUM(BK113:BK120)</f>
        <v>0</v>
      </c>
    </row>
    <row r="113" s="2" customFormat="1" ht="16.5" customHeight="1">
      <c r="A113" s="39"/>
      <c r="B113" s="40"/>
      <c r="C113" s="213" t="s">
        <v>255</v>
      </c>
      <c r="D113" s="213" t="s">
        <v>133</v>
      </c>
      <c r="E113" s="214" t="s">
        <v>482</v>
      </c>
      <c r="F113" s="215" t="s">
        <v>483</v>
      </c>
      <c r="G113" s="216" t="s">
        <v>173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138</v>
      </c>
      <c r="AT113" s="224" t="s">
        <v>133</v>
      </c>
      <c r="AU113" s="224" t="s">
        <v>131</v>
      </c>
      <c r="AY113" s="18" t="s">
        <v>130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138</v>
      </c>
      <c r="BM113" s="224" t="s">
        <v>360</v>
      </c>
    </row>
    <row r="114" s="2" customFormat="1" ht="16.5" customHeight="1">
      <c r="A114" s="39"/>
      <c r="B114" s="40"/>
      <c r="C114" s="213" t="s">
        <v>261</v>
      </c>
      <c r="D114" s="213" t="s">
        <v>133</v>
      </c>
      <c r="E114" s="214" t="s">
        <v>484</v>
      </c>
      <c r="F114" s="215" t="s">
        <v>485</v>
      </c>
      <c r="G114" s="216" t="s">
        <v>173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138</v>
      </c>
      <c r="AT114" s="224" t="s">
        <v>133</v>
      </c>
      <c r="AU114" s="224" t="s">
        <v>131</v>
      </c>
      <c r="AY114" s="18" t="s">
        <v>130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138</v>
      </c>
      <c r="BM114" s="224" t="s">
        <v>369</v>
      </c>
    </row>
    <row r="115" s="2" customFormat="1" ht="16.5" customHeight="1">
      <c r="A115" s="39"/>
      <c r="B115" s="40"/>
      <c r="C115" s="213" t="s">
        <v>266</v>
      </c>
      <c r="D115" s="213" t="s">
        <v>133</v>
      </c>
      <c r="E115" s="214" t="s">
        <v>486</v>
      </c>
      <c r="F115" s="215" t="s">
        <v>487</v>
      </c>
      <c r="G115" s="216" t="s">
        <v>173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138</v>
      </c>
      <c r="AT115" s="224" t="s">
        <v>133</v>
      </c>
      <c r="AU115" s="224" t="s">
        <v>131</v>
      </c>
      <c r="AY115" s="18" t="s">
        <v>130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138</v>
      </c>
      <c r="BM115" s="224" t="s">
        <v>381</v>
      </c>
    </row>
    <row r="116" s="2" customFormat="1" ht="16.5" customHeight="1">
      <c r="A116" s="39"/>
      <c r="B116" s="40"/>
      <c r="C116" s="213" t="s">
        <v>271</v>
      </c>
      <c r="D116" s="213" t="s">
        <v>133</v>
      </c>
      <c r="E116" s="214" t="s">
        <v>488</v>
      </c>
      <c r="F116" s="215" t="s">
        <v>489</v>
      </c>
      <c r="G116" s="216" t="s">
        <v>173</v>
      </c>
      <c r="H116" s="217">
        <v>2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42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138</v>
      </c>
      <c r="AT116" s="224" t="s">
        <v>133</v>
      </c>
      <c r="AU116" s="224" t="s">
        <v>131</v>
      </c>
      <c r="AY116" s="18" t="s">
        <v>130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138</v>
      </c>
      <c r="BM116" s="224" t="s">
        <v>395</v>
      </c>
    </row>
    <row r="117" s="2" customFormat="1" ht="16.5" customHeight="1">
      <c r="A117" s="39"/>
      <c r="B117" s="40"/>
      <c r="C117" s="213" t="s">
        <v>7</v>
      </c>
      <c r="D117" s="213" t="s">
        <v>133</v>
      </c>
      <c r="E117" s="214" t="s">
        <v>490</v>
      </c>
      <c r="F117" s="215" t="s">
        <v>491</v>
      </c>
      <c r="G117" s="216" t="s">
        <v>197</v>
      </c>
      <c r="H117" s="217">
        <v>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138</v>
      </c>
      <c r="AT117" s="224" t="s">
        <v>133</v>
      </c>
      <c r="AU117" s="224" t="s">
        <v>131</v>
      </c>
      <c r="AY117" s="18" t="s">
        <v>130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138</v>
      </c>
      <c r="BM117" s="224" t="s">
        <v>407</v>
      </c>
    </row>
    <row r="118" s="2" customFormat="1" ht="16.5" customHeight="1">
      <c r="A118" s="39"/>
      <c r="B118" s="40"/>
      <c r="C118" s="213" t="s">
        <v>283</v>
      </c>
      <c r="D118" s="213" t="s">
        <v>133</v>
      </c>
      <c r="E118" s="214" t="s">
        <v>492</v>
      </c>
      <c r="F118" s="215" t="s">
        <v>493</v>
      </c>
      <c r="G118" s="216" t="s">
        <v>197</v>
      </c>
      <c r="H118" s="217">
        <v>2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138</v>
      </c>
      <c r="AT118" s="224" t="s">
        <v>133</v>
      </c>
      <c r="AU118" s="224" t="s">
        <v>131</v>
      </c>
      <c r="AY118" s="18" t="s">
        <v>130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138</v>
      </c>
      <c r="BM118" s="224" t="s">
        <v>427</v>
      </c>
    </row>
    <row r="119" s="2" customFormat="1" ht="16.5" customHeight="1">
      <c r="A119" s="39"/>
      <c r="B119" s="40"/>
      <c r="C119" s="213" t="s">
        <v>289</v>
      </c>
      <c r="D119" s="213" t="s">
        <v>133</v>
      </c>
      <c r="E119" s="214" t="s">
        <v>494</v>
      </c>
      <c r="F119" s="215" t="s">
        <v>495</v>
      </c>
      <c r="G119" s="216" t="s">
        <v>197</v>
      </c>
      <c r="H119" s="217">
        <v>1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138</v>
      </c>
      <c r="AT119" s="224" t="s">
        <v>133</v>
      </c>
      <c r="AU119" s="224" t="s">
        <v>131</v>
      </c>
      <c r="AY119" s="18" t="s">
        <v>130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138</v>
      </c>
      <c r="BM119" s="224" t="s">
        <v>496</v>
      </c>
    </row>
    <row r="120" s="2" customFormat="1" ht="16.5" customHeight="1">
      <c r="A120" s="39"/>
      <c r="B120" s="40"/>
      <c r="C120" s="213" t="s">
        <v>296</v>
      </c>
      <c r="D120" s="213" t="s">
        <v>133</v>
      </c>
      <c r="E120" s="214" t="s">
        <v>497</v>
      </c>
      <c r="F120" s="215" t="s">
        <v>498</v>
      </c>
      <c r="G120" s="216" t="s">
        <v>197</v>
      </c>
      <c r="H120" s="217">
        <v>2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138</v>
      </c>
      <c r="AT120" s="224" t="s">
        <v>133</v>
      </c>
      <c r="AU120" s="224" t="s">
        <v>131</v>
      </c>
      <c r="AY120" s="18" t="s">
        <v>130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138</v>
      </c>
      <c r="BM120" s="224" t="s">
        <v>499</v>
      </c>
    </row>
    <row r="121" s="12" customFormat="1" ht="20.88" customHeight="1">
      <c r="A121" s="12"/>
      <c r="B121" s="197"/>
      <c r="C121" s="198"/>
      <c r="D121" s="199" t="s">
        <v>70</v>
      </c>
      <c r="E121" s="211" t="s">
        <v>500</v>
      </c>
      <c r="F121" s="211" t="s">
        <v>501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79</v>
      </c>
      <c r="AT121" s="209" t="s">
        <v>70</v>
      </c>
      <c r="AU121" s="209" t="s">
        <v>81</v>
      </c>
      <c r="AY121" s="208" t="s">
        <v>130</v>
      </c>
      <c r="BK121" s="210">
        <f>BK122</f>
        <v>0</v>
      </c>
    </row>
    <row r="122" s="2" customFormat="1" ht="16.5" customHeight="1">
      <c r="A122" s="39"/>
      <c r="B122" s="40"/>
      <c r="C122" s="213" t="s">
        <v>305</v>
      </c>
      <c r="D122" s="213" t="s">
        <v>133</v>
      </c>
      <c r="E122" s="214" t="s">
        <v>502</v>
      </c>
      <c r="F122" s="215" t="s">
        <v>503</v>
      </c>
      <c r="G122" s="216" t="s">
        <v>173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138</v>
      </c>
      <c r="AT122" s="224" t="s">
        <v>133</v>
      </c>
      <c r="AU122" s="224" t="s">
        <v>131</v>
      </c>
      <c r="AY122" s="18" t="s">
        <v>130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138</v>
      </c>
      <c r="BM122" s="224" t="s">
        <v>504</v>
      </c>
    </row>
    <row r="123" s="12" customFormat="1" ht="20.88" customHeight="1">
      <c r="A123" s="12"/>
      <c r="B123" s="197"/>
      <c r="C123" s="198"/>
      <c r="D123" s="199" t="s">
        <v>70</v>
      </c>
      <c r="E123" s="211" t="s">
        <v>505</v>
      </c>
      <c r="F123" s="211" t="s">
        <v>506</v>
      </c>
      <c r="G123" s="198"/>
      <c r="H123" s="198"/>
      <c r="I123" s="201"/>
      <c r="J123" s="212">
        <f>BK123</f>
        <v>0</v>
      </c>
      <c r="K123" s="198"/>
      <c r="L123" s="203"/>
      <c r="M123" s="204"/>
      <c r="N123" s="205"/>
      <c r="O123" s="205"/>
      <c r="P123" s="206">
        <f>P124</f>
        <v>0</v>
      </c>
      <c r="Q123" s="205"/>
      <c r="R123" s="206">
        <f>R124</f>
        <v>0</v>
      </c>
      <c r="S123" s="205"/>
      <c r="T123" s="20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79</v>
      </c>
      <c r="AT123" s="209" t="s">
        <v>70</v>
      </c>
      <c r="AU123" s="209" t="s">
        <v>81</v>
      </c>
      <c r="AY123" s="208" t="s">
        <v>130</v>
      </c>
      <c r="BK123" s="210">
        <f>BK124</f>
        <v>0</v>
      </c>
    </row>
    <row r="124" s="2" customFormat="1" ht="16.5" customHeight="1">
      <c r="A124" s="39"/>
      <c r="B124" s="40"/>
      <c r="C124" s="213" t="s">
        <v>311</v>
      </c>
      <c r="D124" s="213" t="s">
        <v>133</v>
      </c>
      <c r="E124" s="214" t="s">
        <v>507</v>
      </c>
      <c r="F124" s="215" t="s">
        <v>508</v>
      </c>
      <c r="G124" s="216" t="s">
        <v>509</v>
      </c>
      <c r="H124" s="217">
        <v>18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138</v>
      </c>
      <c r="AT124" s="224" t="s">
        <v>133</v>
      </c>
      <c r="AU124" s="224" t="s">
        <v>131</v>
      </c>
      <c r="AY124" s="18" t="s">
        <v>130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138</v>
      </c>
      <c r="BM124" s="224" t="s">
        <v>510</v>
      </c>
    </row>
    <row r="125" s="12" customFormat="1" ht="20.88" customHeight="1">
      <c r="A125" s="12"/>
      <c r="B125" s="197"/>
      <c r="C125" s="198"/>
      <c r="D125" s="199" t="s">
        <v>70</v>
      </c>
      <c r="E125" s="211" t="s">
        <v>511</v>
      </c>
      <c r="F125" s="211" t="s">
        <v>512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SUM(P126:P127)</f>
        <v>0</v>
      </c>
      <c r="Q125" s="205"/>
      <c r="R125" s="206">
        <f>SUM(R126:R127)</f>
        <v>0</v>
      </c>
      <c r="S125" s="205"/>
      <c r="T125" s="207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79</v>
      </c>
      <c r="AT125" s="209" t="s">
        <v>70</v>
      </c>
      <c r="AU125" s="209" t="s">
        <v>81</v>
      </c>
      <c r="AY125" s="208" t="s">
        <v>130</v>
      </c>
      <c r="BK125" s="210">
        <f>SUM(BK126:BK127)</f>
        <v>0</v>
      </c>
    </row>
    <row r="126" s="2" customFormat="1" ht="16.5" customHeight="1">
      <c r="A126" s="39"/>
      <c r="B126" s="40"/>
      <c r="C126" s="213" t="s">
        <v>316</v>
      </c>
      <c r="D126" s="213" t="s">
        <v>133</v>
      </c>
      <c r="E126" s="214" t="s">
        <v>513</v>
      </c>
      <c r="F126" s="215" t="s">
        <v>514</v>
      </c>
      <c r="G126" s="216" t="s">
        <v>173</v>
      </c>
      <c r="H126" s="217">
        <v>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138</v>
      </c>
      <c r="AT126" s="224" t="s">
        <v>133</v>
      </c>
      <c r="AU126" s="224" t="s">
        <v>131</v>
      </c>
      <c r="AY126" s="18" t="s">
        <v>130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138</v>
      </c>
      <c r="BM126" s="224" t="s">
        <v>515</v>
      </c>
    </row>
    <row r="127" s="2" customFormat="1" ht="16.5" customHeight="1">
      <c r="A127" s="39"/>
      <c r="B127" s="40"/>
      <c r="C127" s="213" t="s">
        <v>321</v>
      </c>
      <c r="D127" s="213" t="s">
        <v>133</v>
      </c>
      <c r="E127" s="214" t="s">
        <v>516</v>
      </c>
      <c r="F127" s="215" t="s">
        <v>517</v>
      </c>
      <c r="G127" s="216" t="s">
        <v>173</v>
      </c>
      <c r="H127" s="217">
        <v>1</v>
      </c>
      <c r="I127" s="218"/>
      <c r="J127" s="219">
        <f>ROUND(I127*H127,2)</f>
        <v>0</v>
      </c>
      <c r="K127" s="215" t="s">
        <v>19</v>
      </c>
      <c r="L127" s="45"/>
      <c r="M127" s="277" t="s">
        <v>19</v>
      </c>
      <c r="N127" s="278" t="s">
        <v>42</v>
      </c>
      <c r="O127" s="279"/>
      <c r="P127" s="280">
        <f>O127*H127</f>
        <v>0</v>
      </c>
      <c r="Q127" s="280">
        <v>0</v>
      </c>
      <c r="R127" s="280">
        <f>Q127*H127</f>
        <v>0</v>
      </c>
      <c r="S127" s="280">
        <v>0</v>
      </c>
      <c r="T127" s="28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138</v>
      </c>
      <c r="AT127" s="224" t="s">
        <v>133</v>
      </c>
      <c r="AU127" s="224" t="s">
        <v>131</v>
      </c>
      <c r="AY127" s="18" t="s">
        <v>130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138</v>
      </c>
      <c r="BM127" s="224" t="s">
        <v>518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4vJclKre4oJgmmUYles/VvEKZbvZPLfMIQXhcuotJpZbbMysklzQ/PstvduNVLLJe/SVY0uQfMpFY2LzZtw97g==" hashValue="LD8YBjOpd4PtkJQD/BkiOzhk4++Xx/j1KNcfa+pLWoRY3DUC2QrM2K+nnYdEt7PF5c7xYhO+h46jAx6Nb33uLg==" algorithmName="SHA-512" password="CC35"/>
  <autoFilter ref="C91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VZT v OBJEKTU KUCHYNĚ - v objektu SO 03</v>
      </c>
      <c r="F7" s="143"/>
      <c r="G7" s="143"/>
      <c r="H7" s="143"/>
      <c r="L7" s="21"/>
    </row>
    <row r="8" s="1" customFormat="1" ht="12" customHeight="1">
      <c r="B8" s="21"/>
      <c r="D8" s="143" t="s">
        <v>96</v>
      </c>
      <c r="L8" s="21"/>
    </row>
    <row r="9" s="2" customFormat="1" ht="16.5" customHeight="1">
      <c r="A9" s="39"/>
      <c r="B9" s="45"/>
      <c r="C9" s="39"/>
      <c r="D9" s="39"/>
      <c r="E9" s="144" t="s">
        <v>435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436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519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13. 7. 2023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36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ROUND((SUM(BE92:BE122)),  2)</f>
        <v>0</v>
      </c>
      <c r="G35" s="39"/>
      <c r="H35" s="39"/>
      <c r="I35" s="158">
        <v>0.20999999999999999</v>
      </c>
      <c r="J35" s="157">
        <f>ROUND(((SUM(BE92:BE122))*I35),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ROUND((SUM(BF92:BF122)),  2)</f>
        <v>0</v>
      </c>
      <c r="G36" s="39"/>
      <c r="H36" s="39"/>
      <c r="I36" s="158">
        <v>0.14999999999999999</v>
      </c>
      <c r="J36" s="157">
        <f>ROUND(((SUM(BF92:BF122))*I36),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ROUND((SUM(BG92:BG122)),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ROUND((SUM(BH92:BH122)),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ROUND((SUM(BI92:BI122)),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98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VZT v OBJEKTU KUCHYNĚ - v objektu SO 03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435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436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D.1.4.4 - Silnoproudá a slaboproudá elektrotechnika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p.č. 2401/22, 2401/23, k.ú. Doubravka 722 667</v>
      </c>
      <c r="G56" s="41"/>
      <c r="H56" s="41"/>
      <c r="I56" s="33" t="s">
        <v>23</v>
      </c>
      <c r="J56" s="73" t="str">
        <f>IF(J14="","",J14)</f>
        <v>13. 7. 2023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MŠ pro zrakově postiž. a vady řeči, Lazaretní 25</v>
      </c>
      <c r="G58" s="41"/>
      <c r="H58" s="41"/>
      <c r="I58" s="33" t="s">
        <v>31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99</v>
      </c>
      <c r="D61" s="172"/>
      <c r="E61" s="172"/>
      <c r="F61" s="172"/>
      <c r="G61" s="172"/>
      <c r="H61" s="172"/>
      <c r="I61" s="172"/>
      <c r="J61" s="173" t="s">
        <v>100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101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520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1"/>
      <c r="C66" s="126"/>
      <c r="D66" s="182" t="s">
        <v>521</v>
      </c>
      <c r="E66" s="183"/>
      <c r="F66" s="183"/>
      <c r="G66" s="183"/>
      <c r="H66" s="183"/>
      <c r="I66" s="183"/>
      <c r="J66" s="184">
        <f>J95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1"/>
      <c r="C67" s="126"/>
      <c r="D67" s="182" t="s">
        <v>522</v>
      </c>
      <c r="E67" s="183"/>
      <c r="F67" s="183"/>
      <c r="G67" s="183"/>
      <c r="H67" s="183"/>
      <c r="I67" s="183"/>
      <c r="J67" s="184">
        <f>J102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1"/>
      <c r="C68" s="126"/>
      <c r="D68" s="182" t="s">
        <v>523</v>
      </c>
      <c r="E68" s="183"/>
      <c r="F68" s="183"/>
      <c r="G68" s="183"/>
      <c r="H68" s="183"/>
      <c r="I68" s="183"/>
      <c r="J68" s="184">
        <f>J106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1"/>
      <c r="C69" s="126"/>
      <c r="D69" s="182" t="s">
        <v>524</v>
      </c>
      <c r="E69" s="183"/>
      <c r="F69" s="183"/>
      <c r="G69" s="183"/>
      <c r="H69" s="183"/>
      <c r="I69" s="183"/>
      <c r="J69" s="184">
        <f>J109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525</v>
      </c>
      <c r="E70" s="178"/>
      <c r="F70" s="178"/>
      <c r="G70" s="178"/>
      <c r="H70" s="178"/>
      <c r="I70" s="178"/>
      <c r="J70" s="179">
        <f>J118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115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REKONSTRUKCE VZT v OBJEKTU KUCHYNĚ - v objektu SO 03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96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435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436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D.1.4.4 - Silnoproudá a slaboproudá elektrotechnika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p.č. 2401/22, 2401/23, k.ú. Doubravka 722 667</v>
      </c>
      <c r="G86" s="41"/>
      <c r="H86" s="41"/>
      <c r="I86" s="33" t="s">
        <v>23</v>
      </c>
      <c r="J86" s="73" t="str">
        <f>IF(J14="","",J14)</f>
        <v>13. 7. 2023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MŠ pro zrakově postiž. a vady řeči, Lazaretní 25</v>
      </c>
      <c r="G88" s="41"/>
      <c r="H88" s="41"/>
      <c r="I88" s="33" t="s">
        <v>31</v>
      </c>
      <c r="J88" s="37" t="str">
        <f>E23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116</v>
      </c>
      <c r="D91" s="189" t="s">
        <v>56</v>
      </c>
      <c r="E91" s="189" t="s">
        <v>52</v>
      </c>
      <c r="F91" s="189" t="s">
        <v>53</v>
      </c>
      <c r="G91" s="189" t="s">
        <v>117</v>
      </c>
      <c r="H91" s="189" t="s">
        <v>118</v>
      </c>
      <c r="I91" s="189" t="s">
        <v>119</v>
      </c>
      <c r="J91" s="189" t="s">
        <v>100</v>
      </c>
      <c r="K91" s="190" t="s">
        <v>120</v>
      </c>
      <c r="L91" s="191"/>
      <c r="M91" s="93" t="s">
        <v>19</v>
      </c>
      <c r="N91" s="94" t="s">
        <v>41</v>
      </c>
      <c r="O91" s="94" t="s">
        <v>121</v>
      </c>
      <c r="P91" s="94" t="s">
        <v>122</v>
      </c>
      <c r="Q91" s="94" t="s">
        <v>123</v>
      </c>
      <c r="R91" s="94" t="s">
        <v>124</v>
      </c>
      <c r="S91" s="94" t="s">
        <v>125</v>
      </c>
      <c r="T91" s="95" t="s">
        <v>126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127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P93+P118</f>
        <v>0</v>
      </c>
      <c r="Q92" s="97"/>
      <c r="R92" s="194">
        <f>R93+R118</f>
        <v>0</v>
      </c>
      <c r="S92" s="97"/>
      <c r="T92" s="195">
        <f>T93+T118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101</v>
      </c>
      <c r="BK92" s="196">
        <f>BK93+BK118</f>
        <v>0</v>
      </c>
    </row>
    <row r="93" s="12" customFormat="1" ht="25.92" customHeight="1">
      <c r="A93" s="12"/>
      <c r="B93" s="197"/>
      <c r="C93" s="198"/>
      <c r="D93" s="199" t="s">
        <v>70</v>
      </c>
      <c r="E93" s="200" t="s">
        <v>301</v>
      </c>
      <c r="F93" s="200" t="s">
        <v>302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</f>
        <v>0</v>
      </c>
      <c r="Q93" s="205"/>
      <c r="R93" s="206">
        <f>R94</f>
        <v>0</v>
      </c>
      <c r="S93" s="205"/>
      <c r="T93" s="207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81</v>
      </c>
      <c r="AT93" s="209" t="s">
        <v>70</v>
      </c>
      <c r="AU93" s="209" t="s">
        <v>71</v>
      </c>
      <c r="AY93" s="208" t="s">
        <v>130</v>
      </c>
      <c r="BK93" s="210">
        <f>BK94</f>
        <v>0</v>
      </c>
    </row>
    <row r="94" s="12" customFormat="1" ht="22.8" customHeight="1">
      <c r="A94" s="12"/>
      <c r="B94" s="197"/>
      <c r="C94" s="198"/>
      <c r="D94" s="199" t="s">
        <v>70</v>
      </c>
      <c r="E94" s="211" t="s">
        <v>526</v>
      </c>
      <c r="F94" s="211" t="s">
        <v>527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P95+P102+P106+P109</f>
        <v>0</v>
      </c>
      <c r="Q94" s="205"/>
      <c r="R94" s="206">
        <f>R95+R102+R106+R109</f>
        <v>0</v>
      </c>
      <c r="S94" s="205"/>
      <c r="T94" s="207">
        <f>T95+T102+T106+T109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81</v>
      </c>
      <c r="AT94" s="209" t="s">
        <v>70</v>
      </c>
      <c r="AU94" s="209" t="s">
        <v>79</v>
      </c>
      <c r="AY94" s="208" t="s">
        <v>130</v>
      </c>
      <c r="BK94" s="210">
        <f>BK95+BK102+BK106+BK109</f>
        <v>0</v>
      </c>
    </row>
    <row r="95" s="12" customFormat="1" ht="20.88" customHeight="1">
      <c r="A95" s="12"/>
      <c r="B95" s="197"/>
      <c r="C95" s="198"/>
      <c r="D95" s="199" t="s">
        <v>70</v>
      </c>
      <c r="E95" s="211" t="s">
        <v>480</v>
      </c>
      <c r="F95" s="211" t="s">
        <v>528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SUM(P96:P101)</f>
        <v>0</v>
      </c>
      <c r="Q95" s="205"/>
      <c r="R95" s="206">
        <f>SUM(R96:R101)</f>
        <v>0</v>
      </c>
      <c r="S95" s="205"/>
      <c r="T95" s="207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70</v>
      </c>
      <c r="AU95" s="209" t="s">
        <v>81</v>
      </c>
      <c r="AY95" s="208" t="s">
        <v>130</v>
      </c>
      <c r="BK95" s="210">
        <f>SUM(BK96:BK101)</f>
        <v>0</v>
      </c>
    </row>
    <row r="96" s="2" customFormat="1" ht="16.5" customHeight="1">
      <c r="A96" s="39"/>
      <c r="B96" s="40"/>
      <c r="C96" s="213" t="s">
        <v>79</v>
      </c>
      <c r="D96" s="213" t="s">
        <v>133</v>
      </c>
      <c r="E96" s="214" t="s">
        <v>529</v>
      </c>
      <c r="F96" s="215" t="s">
        <v>530</v>
      </c>
      <c r="G96" s="216" t="s">
        <v>173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138</v>
      </c>
      <c r="AT96" s="224" t="s">
        <v>133</v>
      </c>
      <c r="AU96" s="224" t="s">
        <v>131</v>
      </c>
      <c r="AY96" s="18" t="s">
        <v>130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138</v>
      </c>
      <c r="BM96" s="224" t="s">
        <v>81</v>
      </c>
    </row>
    <row r="97" s="2" customFormat="1" ht="16.5" customHeight="1">
      <c r="A97" s="39"/>
      <c r="B97" s="40"/>
      <c r="C97" s="213" t="s">
        <v>81</v>
      </c>
      <c r="D97" s="213" t="s">
        <v>133</v>
      </c>
      <c r="E97" s="214" t="s">
        <v>531</v>
      </c>
      <c r="F97" s="215" t="s">
        <v>532</v>
      </c>
      <c r="G97" s="216" t="s">
        <v>197</v>
      </c>
      <c r="H97" s="217">
        <v>30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42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138</v>
      </c>
      <c r="AT97" s="224" t="s">
        <v>133</v>
      </c>
      <c r="AU97" s="224" t="s">
        <v>131</v>
      </c>
      <c r="AY97" s="18" t="s">
        <v>130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138</v>
      </c>
      <c r="BM97" s="224" t="s">
        <v>138</v>
      </c>
    </row>
    <row r="98" s="2" customFormat="1" ht="16.5" customHeight="1">
      <c r="A98" s="39"/>
      <c r="B98" s="40"/>
      <c r="C98" s="213" t="s">
        <v>131</v>
      </c>
      <c r="D98" s="213" t="s">
        <v>133</v>
      </c>
      <c r="E98" s="214" t="s">
        <v>533</v>
      </c>
      <c r="F98" s="215" t="s">
        <v>534</v>
      </c>
      <c r="G98" s="216" t="s">
        <v>197</v>
      </c>
      <c r="H98" s="217">
        <v>30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138</v>
      </c>
      <c r="AT98" s="224" t="s">
        <v>133</v>
      </c>
      <c r="AU98" s="224" t="s">
        <v>131</v>
      </c>
      <c r="AY98" s="18" t="s">
        <v>130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138</v>
      </c>
      <c r="BM98" s="224" t="s">
        <v>177</v>
      </c>
    </row>
    <row r="99" s="2" customFormat="1" ht="16.5" customHeight="1">
      <c r="A99" s="39"/>
      <c r="B99" s="40"/>
      <c r="C99" s="213" t="s">
        <v>138</v>
      </c>
      <c r="D99" s="213" t="s">
        <v>133</v>
      </c>
      <c r="E99" s="214" t="s">
        <v>535</v>
      </c>
      <c r="F99" s="215" t="s">
        <v>536</v>
      </c>
      <c r="G99" s="216" t="s">
        <v>197</v>
      </c>
      <c r="H99" s="217">
        <v>25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138</v>
      </c>
      <c r="AT99" s="224" t="s">
        <v>133</v>
      </c>
      <c r="AU99" s="224" t="s">
        <v>131</v>
      </c>
      <c r="AY99" s="18" t="s">
        <v>130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138</v>
      </c>
      <c r="BM99" s="224" t="s">
        <v>194</v>
      </c>
    </row>
    <row r="100" s="2" customFormat="1" ht="16.5" customHeight="1">
      <c r="A100" s="39"/>
      <c r="B100" s="40"/>
      <c r="C100" s="213" t="s">
        <v>170</v>
      </c>
      <c r="D100" s="213" t="s">
        <v>133</v>
      </c>
      <c r="E100" s="214" t="s">
        <v>537</v>
      </c>
      <c r="F100" s="215" t="s">
        <v>538</v>
      </c>
      <c r="G100" s="216" t="s">
        <v>173</v>
      </c>
      <c r="H100" s="217">
        <v>1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138</v>
      </c>
      <c r="AT100" s="224" t="s">
        <v>133</v>
      </c>
      <c r="AU100" s="224" t="s">
        <v>131</v>
      </c>
      <c r="AY100" s="18" t="s">
        <v>130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138</v>
      </c>
      <c r="BM100" s="224" t="s">
        <v>208</v>
      </c>
    </row>
    <row r="101" s="2" customFormat="1" ht="16.5" customHeight="1">
      <c r="A101" s="39"/>
      <c r="B101" s="40"/>
      <c r="C101" s="213" t="s">
        <v>177</v>
      </c>
      <c r="D101" s="213" t="s">
        <v>133</v>
      </c>
      <c r="E101" s="214" t="s">
        <v>539</v>
      </c>
      <c r="F101" s="215" t="s">
        <v>540</v>
      </c>
      <c r="G101" s="216" t="s">
        <v>173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138</v>
      </c>
      <c r="AT101" s="224" t="s">
        <v>133</v>
      </c>
      <c r="AU101" s="224" t="s">
        <v>131</v>
      </c>
      <c r="AY101" s="18" t="s">
        <v>130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138</v>
      </c>
      <c r="BM101" s="224" t="s">
        <v>223</v>
      </c>
    </row>
    <row r="102" s="12" customFormat="1" ht="20.88" customHeight="1">
      <c r="A102" s="12"/>
      <c r="B102" s="197"/>
      <c r="C102" s="198"/>
      <c r="D102" s="199" t="s">
        <v>70</v>
      </c>
      <c r="E102" s="211" t="s">
        <v>500</v>
      </c>
      <c r="F102" s="211" t="s">
        <v>541</v>
      </c>
      <c r="G102" s="198"/>
      <c r="H102" s="198"/>
      <c r="I102" s="201"/>
      <c r="J102" s="212">
        <f>BK102</f>
        <v>0</v>
      </c>
      <c r="K102" s="198"/>
      <c r="L102" s="203"/>
      <c r="M102" s="204"/>
      <c r="N102" s="205"/>
      <c r="O102" s="205"/>
      <c r="P102" s="206">
        <f>SUM(P103:P105)</f>
        <v>0</v>
      </c>
      <c r="Q102" s="205"/>
      <c r="R102" s="206">
        <f>SUM(R103:R105)</f>
        <v>0</v>
      </c>
      <c r="S102" s="205"/>
      <c r="T102" s="207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79</v>
      </c>
      <c r="AT102" s="209" t="s">
        <v>70</v>
      </c>
      <c r="AU102" s="209" t="s">
        <v>81</v>
      </c>
      <c r="AY102" s="208" t="s">
        <v>130</v>
      </c>
      <c r="BK102" s="210">
        <f>SUM(BK103:BK105)</f>
        <v>0</v>
      </c>
    </row>
    <row r="103" s="2" customFormat="1" ht="16.5" customHeight="1">
      <c r="A103" s="39"/>
      <c r="B103" s="40"/>
      <c r="C103" s="213" t="s">
        <v>187</v>
      </c>
      <c r="D103" s="213" t="s">
        <v>133</v>
      </c>
      <c r="E103" s="214" t="s">
        <v>542</v>
      </c>
      <c r="F103" s="215" t="s">
        <v>543</v>
      </c>
      <c r="G103" s="216" t="s">
        <v>173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131</v>
      </c>
      <c r="AY103" s="18" t="s">
        <v>130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138</v>
      </c>
      <c r="BM103" s="224" t="s">
        <v>238</v>
      </c>
    </row>
    <row r="104" s="2" customFormat="1" ht="16.5" customHeight="1">
      <c r="A104" s="39"/>
      <c r="B104" s="40"/>
      <c r="C104" s="213" t="s">
        <v>194</v>
      </c>
      <c r="D104" s="213" t="s">
        <v>133</v>
      </c>
      <c r="E104" s="214" t="s">
        <v>544</v>
      </c>
      <c r="F104" s="215" t="s">
        <v>545</v>
      </c>
      <c r="G104" s="216" t="s">
        <v>173</v>
      </c>
      <c r="H104" s="217">
        <v>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138</v>
      </c>
      <c r="AT104" s="224" t="s">
        <v>133</v>
      </c>
      <c r="AU104" s="224" t="s">
        <v>131</v>
      </c>
      <c r="AY104" s="18" t="s">
        <v>130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138</v>
      </c>
      <c r="BM104" s="224" t="s">
        <v>250</v>
      </c>
    </row>
    <row r="105" s="2" customFormat="1" ht="16.5" customHeight="1">
      <c r="A105" s="39"/>
      <c r="B105" s="40"/>
      <c r="C105" s="213" t="s">
        <v>203</v>
      </c>
      <c r="D105" s="213" t="s">
        <v>133</v>
      </c>
      <c r="E105" s="214" t="s">
        <v>546</v>
      </c>
      <c r="F105" s="215" t="s">
        <v>547</v>
      </c>
      <c r="G105" s="216" t="s">
        <v>173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138</v>
      </c>
      <c r="AT105" s="224" t="s">
        <v>133</v>
      </c>
      <c r="AU105" s="224" t="s">
        <v>131</v>
      </c>
      <c r="AY105" s="18" t="s">
        <v>130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138</v>
      </c>
      <c r="BM105" s="224" t="s">
        <v>261</v>
      </c>
    </row>
    <row r="106" s="12" customFormat="1" ht="20.88" customHeight="1">
      <c r="A106" s="12"/>
      <c r="B106" s="197"/>
      <c r="C106" s="198"/>
      <c r="D106" s="199" t="s">
        <v>70</v>
      </c>
      <c r="E106" s="211" t="s">
        <v>505</v>
      </c>
      <c r="F106" s="211" t="s">
        <v>548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SUM(P107:P108)</f>
        <v>0</v>
      </c>
      <c r="Q106" s="205"/>
      <c r="R106" s="206">
        <f>SUM(R107:R108)</f>
        <v>0</v>
      </c>
      <c r="S106" s="205"/>
      <c r="T106" s="207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79</v>
      </c>
      <c r="AT106" s="209" t="s">
        <v>70</v>
      </c>
      <c r="AU106" s="209" t="s">
        <v>81</v>
      </c>
      <c r="AY106" s="208" t="s">
        <v>130</v>
      </c>
      <c r="BK106" s="210">
        <f>SUM(BK107:BK108)</f>
        <v>0</v>
      </c>
    </row>
    <row r="107" s="2" customFormat="1" ht="16.5" customHeight="1">
      <c r="A107" s="39"/>
      <c r="B107" s="40"/>
      <c r="C107" s="213" t="s">
        <v>208</v>
      </c>
      <c r="D107" s="213" t="s">
        <v>133</v>
      </c>
      <c r="E107" s="214" t="s">
        <v>549</v>
      </c>
      <c r="F107" s="215" t="s">
        <v>550</v>
      </c>
      <c r="G107" s="216" t="s">
        <v>173</v>
      </c>
      <c r="H107" s="217">
        <v>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138</v>
      </c>
      <c r="AT107" s="224" t="s">
        <v>133</v>
      </c>
      <c r="AU107" s="224" t="s">
        <v>131</v>
      </c>
      <c r="AY107" s="18" t="s">
        <v>130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138</v>
      </c>
      <c r="BM107" s="224" t="s">
        <v>271</v>
      </c>
    </row>
    <row r="108" s="2" customFormat="1" ht="16.5" customHeight="1">
      <c r="A108" s="39"/>
      <c r="B108" s="40"/>
      <c r="C108" s="213" t="s">
        <v>216</v>
      </c>
      <c r="D108" s="213" t="s">
        <v>133</v>
      </c>
      <c r="E108" s="214" t="s">
        <v>551</v>
      </c>
      <c r="F108" s="215" t="s">
        <v>552</v>
      </c>
      <c r="G108" s="216" t="s">
        <v>173</v>
      </c>
      <c r="H108" s="217">
        <v>1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138</v>
      </c>
      <c r="AT108" s="224" t="s">
        <v>133</v>
      </c>
      <c r="AU108" s="224" t="s">
        <v>131</v>
      </c>
      <c r="AY108" s="18" t="s">
        <v>130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138</v>
      </c>
      <c r="BM108" s="224" t="s">
        <v>283</v>
      </c>
    </row>
    <row r="109" s="12" customFormat="1" ht="20.88" customHeight="1">
      <c r="A109" s="12"/>
      <c r="B109" s="197"/>
      <c r="C109" s="198"/>
      <c r="D109" s="199" t="s">
        <v>70</v>
      </c>
      <c r="E109" s="211" t="s">
        <v>511</v>
      </c>
      <c r="F109" s="211" t="s">
        <v>553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SUM(P110:P117)</f>
        <v>0</v>
      </c>
      <c r="Q109" s="205"/>
      <c r="R109" s="206">
        <f>SUM(R110:R117)</f>
        <v>0</v>
      </c>
      <c r="S109" s="205"/>
      <c r="T109" s="207">
        <f>SUM(T110:T117)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79</v>
      </c>
      <c r="AT109" s="209" t="s">
        <v>70</v>
      </c>
      <c r="AU109" s="209" t="s">
        <v>81</v>
      </c>
      <c r="AY109" s="208" t="s">
        <v>130</v>
      </c>
      <c r="BK109" s="210">
        <f>SUM(BK110:BK117)</f>
        <v>0</v>
      </c>
    </row>
    <row r="110" s="2" customFormat="1" ht="16.5" customHeight="1">
      <c r="A110" s="39"/>
      <c r="B110" s="40"/>
      <c r="C110" s="213" t="s">
        <v>223</v>
      </c>
      <c r="D110" s="213" t="s">
        <v>133</v>
      </c>
      <c r="E110" s="214" t="s">
        <v>554</v>
      </c>
      <c r="F110" s="215" t="s">
        <v>555</v>
      </c>
      <c r="G110" s="216" t="s">
        <v>197</v>
      </c>
      <c r="H110" s="217">
        <v>10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138</v>
      </c>
      <c r="AT110" s="224" t="s">
        <v>133</v>
      </c>
      <c r="AU110" s="224" t="s">
        <v>131</v>
      </c>
      <c r="AY110" s="18" t="s">
        <v>130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138</v>
      </c>
      <c r="BM110" s="224" t="s">
        <v>296</v>
      </c>
    </row>
    <row r="111" s="2" customFormat="1" ht="16.5" customHeight="1">
      <c r="A111" s="39"/>
      <c r="B111" s="40"/>
      <c r="C111" s="213" t="s">
        <v>229</v>
      </c>
      <c r="D111" s="213" t="s">
        <v>133</v>
      </c>
      <c r="E111" s="214" t="s">
        <v>535</v>
      </c>
      <c r="F111" s="215" t="s">
        <v>536</v>
      </c>
      <c r="G111" s="216" t="s">
        <v>197</v>
      </c>
      <c r="H111" s="217">
        <v>10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138</v>
      </c>
      <c r="AT111" s="224" t="s">
        <v>133</v>
      </c>
      <c r="AU111" s="224" t="s">
        <v>131</v>
      </c>
      <c r="AY111" s="18" t="s">
        <v>130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138</v>
      </c>
      <c r="BM111" s="224" t="s">
        <v>311</v>
      </c>
    </row>
    <row r="112" s="2" customFormat="1" ht="16.5" customHeight="1">
      <c r="A112" s="39"/>
      <c r="B112" s="40"/>
      <c r="C112" s="213" t="s">
        <v>238</v>
      </c>
      <c r="D112" s="213" t="s">
        <v>133</v>
      </c>
      <c r="E112" s="214" t="s">
        <v>556</v>
      </c>
      <c r="F112" s="215" t="s">
        <v>557</v>
      </c>
      <c r="G112" s="216" t="s">
        <v>197</v>
      </c>
      <c r="H112" s="217">
        <v>10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42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138</v>
      </c>
      <c r="AT112" s="224" t="s">
        <v>133</v>
      </c>
      <c r="AU112" s="224" t="s">
        <v>131</v>
      </c>
      <c r="AY112" s="18" t="s">
        <v>130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138</v>
      </c>
      <c r="BM112" s="224" t="s">
        <v>321</v>
      </c>
    </row>
    <row r="113" s="2" customFormat="1" ht="16.5" customHeight="1">
      <c r="A113" s="39"/>
      <c r="B113" s="40"/>
      <c r="C113" s="213" t="s">
        <v>8</v>
      </c>
      <c r="D113" s="213" t="s">
        <v>133</v>
      </c>
      <c r="E113" s="214" t="s">
        <v>558</v>
      </c>
      <c r="F113" s="215" t="s">
        <v>559</v>
      </c>
      <c r="G113" s="216" t="s">
        <v>197</v>
      </c>
      <c r="H113" s="217">
        <v>20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138</v>
      </c>
      <c r="AT113" s="224" t="s">
        <v>133</v>
      </c>
      <c r="AU113" s="224" t="s">
        <v>131</v>
      </c>
      <c r="AY113" s="18" t="s">
        <v>130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138</v>
      </c>
      <c r="BM113" s="224" t="s">
        <v>333</v>
      </c>
    </row>
    <row r="114" s="2" customFormat="1" ht="16.5" customHeight="1">
      <c r="A114" s="39"/>
      <c r="B114" s="40"/>
      <c r="C114" s="213" t="s">
        <v>250</v>
      </c>
      <c r="D114" s="213" t="s">
        <v>133</v>
      </c>
      <c r="E114" s="214" t="s">
        <v>560</v>
      </c>
      <c r="F114" s="215" t="s">
        <v>561</v>
      </c>
      <c r="G114" s="216" t="s">
        <v>197</v>
      </c>
      <c r="H114" s="217">
        <v>10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138</v>
      </c>
      <c r="AT114" s="224" t="s">
        <v>133</v>
      </c>
      <c r="AU114" s="224" t="s">
        <v>131</v>
      </c>
      <c r="AY114" s="18" t="s">
        <v>130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138</v>
      </c>
      <c r="BM114" s="224" t="s">
        <v>341</v>
      </c>
    </row>
    <row r="115" s="2" customFormat="1" ht="16.5" customHeight="1">
      <c r="A115" s="39"/>
      <c r="B115" s="40"/>
      <c r="C115" s="213" t="s">
        <v>255</v>
      </c>
      <c r="D115" s="213" t="s">
        <v>133</v>
      </c>
      <c r="E115" s="214" t="s">
        <v>562</v>
      </c>
      <c r="F115" s="215" t="s">
        <v>563</v>
      </c>
      <c r="G115" s="216" t="s">
        <v>173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138</v>
      </c>
      <c r="AT115" s="224" t="s">
        <v>133</v>
      </c>
      <c r="AU115" s="224" t="s">
        <v>131</v>
      </c>
      <c r="AY115" s="18" t="s">
        <v>130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138</v>
      </c>
      <c r="BM115" s="224" t="s">
        <v>351</v>
      </c>
    </row>
    <row r="116" s="2" customFormat="1" ht="16.5" customHeight="1">
      <c r="A116" s="39"/>
      <c r="B116" s="40"/>
      <c r="C116" s="213" t="s">
        <v>261</v>
      </c>
      <c r="D116" s="213" t="s">
        <v>133</v>
      </c>
      <c r="E116" s="214" t="s">
        <v>564</v>
      </c>
      <c r="F116" s="215" t="s">
        <v>547</v>
      </c>
      <c r="G116" s="216" t="s">
        <v>173</v>
      </c>
      <c r="H116" s="217">
        <v>1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42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138</v>
      </c>
      <c r="AT116" s="224" t="s">
        <v>133</v>
      </c>
      <c r="AU116" s="224" t="s">
        <v>131</v>
      </c>
      <c r="AY116" s="18" t="s">
        <v>130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138</v>
      </c>
      <c r="BM116" s="224" t="s">
        <v>360</v>
      </c>
    </row>
    <row r="117" s="2" customFormat="1" ht="16.5" customHeight="1">
      <c r="A117" s="39"/>
      <c r="B117" s="40"/>
      <c r="C117" s="213" t="s">
        <v>266</v>
      </c>
      <c r="D117" s="213" t="s">
        <v>133</v>
      </c>
      <c r="E117" s="214" t="s">
        <v>565</v>
      </c>
      <c r="F117" s="215" t="s">
        <v>566</v>
      </c>
      <c r="G117" s="216" t="s">
        <v>173</v>
      </c>
      <c r="H117" s="217">
        <v>5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138</v>
      </c>
      <c r="AT117" s="224" t="s">
        <v>133</v>
      </c>
      <c r="AU117" s="224" t="s">
        <v>131</v>
      </c>
      <c r="AY117" s="18" t="s">
        <v>130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138</v>
      </c>
      <c r="BM117" s="224" t="s">
        <v>369</v>
      </c>
    </row>
    <row r="118" s="12" customFormat="1" ht="25.92" customHeight="1">
      <c r="A118" s="12"/>
      <c r="B118" s="197"/>
      <c r="C118" s="198"/>
      <c r="D118" s="199" t="s">
        <v>70</v>
      </c>
      <c r="E118" s="200" t="s">
        <v>567</v>
      </c>
      <c r="F118" s="200" t="s">
        <v>568</v>
      </c>
      <c r="G118" s="198"/>
      <c r="H118" s="198"/>
      <c r="I118" s="201"/>
      <c r="J118" s="202">
        <f>BK118</f>
        <v>0</v>
      </c>
      <c r="K118" s="198"/>
      <c r="L118" s="203"/>
      <c r="M118" s="204"/>
      <c r="N118" s="205"/>
      <c r="O118" s="205"/>
      <c r="P118" s="206">
        <f>SUM(P119:P122)</f>
        <v>0</v>
      </c>
      <c r="Q118" s="205"/>
      <c r="R118" s="206">
        <f>SUM(R119:R122)</f>
        <v>0</v>
      </c>
      <c r="S118" s="205"/>
      <c r="T118" s="207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138</v>
      </c>
      <c r="AT118" s="209" t="s">
        <v>70</v>
      </c>
      <c r="AU118" s="209" t="s">
        <v>71</v>
      </c>
      <c r="AY118" s="208" t="s">
        <v>130</v>
      </c>
      <c r="BK118" s="210">
        <f>SUM(BK119:BK122)</f>
        <v>0</v>
      </c>
    </row>
    <row r="119" s="2" customFormat="1" ht="16.5" customHeight="1">
      <c r="A119" s="39"/>
      <c r="B119" s="40"/>
      <c r="C119" s="213" t="s">
        <v>271</v>
      </c>
      <c r="D119" s="213" t="s">
        <v>133</v>
      </c>
      <c r="E119" s="214" t="s">
        <v>569</v>
      </c>
      <c r="F119" s="215" t="s">
        <v>570</v>
      </c>
      <c r="G119" s="216" t="s">
        <v>173</v>
      </c>
      <c r="H119" s="217">
        <v>1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138</v>
      </c>
      <c r="AT119" s="224" t="s">
        <v>133</v>
      </c>
      <c r="AU119" s="224" t="s">
        <v>79</v>
      </c>
      <c r="AY119" s="18" t="s">
        <v>130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138</v>
      </c>
      <c r="BM119" s="224" t="s">
        <v>381</v>
      </c>
    </row>
    <row r="120" s="2" customFormat="1" ht="16.5" customHeight="1">
      <c r="A120" s="39"/>
      <c r="B120" s="40"/>
      <c r="C120" s="213" t="s">
        <v>7</v>
      </c>
      <c r="D120" s="213" t="s">
        <v>133</v>
      </c>
      <c r="E120" s="214" t="s">
        <v>571</v>
      </c>
      <c r="F120" s="215" t="s">
        <v>572</v>
      </c>
      <c r="G120" s="216" t="s">
        <v>173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138</v>
      </c>
      <c r="AT120" s="224" t="s">
        <v>133</v>
      </c>
      <c r="AU120" s="224" t="s">
        <v>79</v>
      </c>
      <c r="AY120" s="18" t="s">
        <v>130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138</v>
      </c>
      <c r="BM120" s="224" t="s">
        <v>395</v>
      </c>
    </row>
    <row r="121" s="2" customFormat="1" ht="16.5" customHeight="1">
      <c r="A121" s="39"/>
      <c r="B121" s="40"/>
      <c r="C121" s="213" t="s">
        <v>283</v>
      </c>
      <c r="D121" s="213" t="s">
        <v>133</v>
      </c>
      <c r="E121" s="214" t="s">
        <v>573</v>
      </c>
      <c r="F121" s="215" t="s">
        <v>574</v>
      </c>
      <c r="G121" s="216" t="s">
        <v>173</v>
      </c>
      <c r="H121" s="217">
        <v>1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138</v>
      </c>
      <c r="AT121" s="224" t="s">
        <v>133</v>
      </c>
      <c r="AU121" s="224" t="s">
        <v>79</v>
      </c>
      <c r="AY121" s="18" t="s">
        <v>130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138</v>
      </c>
      <c r="BM121" s="224" t="s">
        <v>407</v>
      </c>
    </row>
    <row r="122" s="2" customFormat="1" ht="16.5" customHeight="1">
      <c r="A122" s="39"/>
      <c r="B122" s="40"/>
      <c r="C122" s="213" t="s">
        <v>289</v>
      </c>
      <c r="D122" s="213" t="s">
        <v>133</v>
      </c>
      <c r="E122" s="214" t="s">
        <v>575</v>
      </c>
      <c r="F122" s="215" t="s">
        <v>576</v>
      </c>
      <c r="G122" s="216" t="s">
        <v>173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77" t="s">
        <v>19</v>
      </c>
      <c r="N122" s="278" t="s">
        <v>42</v>
      </c>
      <c r="O122" s="279"/>
      <c r="P122" s="280">
        <f>O122*H122</f>
        <v>0</v>
      </c>
      <c r="Q122" s="280">
        <v>0</v>
      </c>
      <c r="R122" s="280">
        <f>Q122*H122</f>
        <v>0</v>
      </c>
      <c r="S122" s="280">
        <v>0</v>
      </c>
      <c r="T122" s="28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138</v>
      </c>
      <c r="AT122" s="224" t="s">
        <v>133</v>
      </c>
      <c r="AU122" s="224" t="s">
        <v>79</v>
      </c>
      <c r="AY122" s="18" t="s">
        <v>130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138</v>
      </c>
      <c r="BM122" s="224" t="s">
        <v>427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CpN49eWrE2MvKBs/fzkI6kPmCn6nEfFmr6raG/e4Pg+FODKxyhfJhBerTYI20mbSNRXMlI0U7wKVzivzG0B1tA==" hashValue="hliM+mEETP73iioccLHpbTvrvjdhOI5at9sOUuxMRk0uYaKTVsS22WMk1Qi9zri54l2UBIuPRnnpviX8c4Zy0g==" algorithmName="SHA-512" password="CC35"/>
  <autoFilter ref="C91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VZT v OBJEKTU KUCHYNĚ - v objektu SO 03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577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13. 7. 2023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ROUND(J83,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ROUND((SUM(BE83:BE95)),  2)</f>
        <v>0</v>
      </c>
      <c r="G33" s="39"/>
      <c r="H33" s="39"/>
      <c r="I33" s="158">
        <v>0.20999999999999999</v>
      </c>
      <c r="J33" s="157">
        <f>ROUND(((SUM(BE83:BE95))*I33),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ROUND((SUM(BF83:BF95)),  2)</f>
        <v>0</v>
      </c>
      <c r="G34" s="39"/>
      <c r="H34" s="39"/>
      <c r="I34" s="158">
        <v>0.14999999999999999</v>
      </c>
      <c r="J34" s="157">
        <f>ROUND(((SUM(BF83:BF95))*I34),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ROUND((SUM(BG83:BG95)),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ROUND((SUM(BH83:BH95)),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ROUND((SUM(BI83:BI95)),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REKONSTRUKCE VZT v OBJEKTU KUCHYNĚ - v objektu SO 03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VON - Vedlější a ostatní náklady stavby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p.č. 2401/22, 2401/23, k.ú. Doubravka 722 667</v>
      </c>
      <c r="G52" s="41"/>
      <c r="H52" s="41"/>
      <c r="I52" s="33" t="s">
        <v>23</v>
      </c>
      <c r="J52" s="73" t="str">
        <f>IF(J12="","",J12)</f>
        <v>13. 7. 2023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MŠ pro zrakově postiž. a vady řeči, Lazaretní 25</v>
      </c>
      <c r="G54" s="41"/>
      <c r="H54" s="41"/>
      <c r="I54" s="33" t="s">
        <v>31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99</v>
      </c>
      <c r="D57" s="172"/>
      <c r="E57" s="172"/>
      <c r="F57" s="172"/>
      <c r="G57" s="172"/>
      <c r="H57" s="172"/>
      <c r="I57" s="172"/>
      <c r="J57" s="173" t="s">
        <v>100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75"/>
      <c r="C60" s="176"/>
      <c r="D60" s="177" t="s">
        <v>578</v>
      </c>
      <c r="E60" s="178"/>
      <c r="F60" s="178"/>
      <c r="G60" s="178"/>
      <c r="H60" s="178"/>
      <c r="I60" s="178"/>
      <c r="J60" s="179">
        <f>J84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579</v>
      </c>
      <c r="E61" s="183"/>
      <c r="F61" s="183"/>
      <c r="G61" s="183"/>
      <c r="H61" s="183"/>
      <c r="I61" s="183"/>
      <c r="J61" s="184">
        <f>J85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580</v>
      </c>
      <c r="E62" s="183"/>
      <c r="F62" s="183"/>
      <c r="G62" s="183"/>
      <c r="H62" s="183"/>
      <c r="I62" s="183"/>
      <c r="J62" s="184">
        <f>J88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581</v>
      </c>
      <c r="E63" s="183"/>
      <c r="F63" s="183"/>
      <c r="G63" s="183"/>
      <c r="H63" s="183"/>
      <c r="I63" s="183"/>
      <c r="J63" s="184">
        <f>J93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0" t="str">
        <f>E7</f>
        <v>REKONSTRUKCE VZT v OBJEKTU KUCHYNĚ - v objektu SO 03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00 - VON - Vedlější a ostatní náklady stavby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p.č. 2401/22, 2401/23, k.ú. Doubravka 722 667</v>
      </c>
      <c r="G77" s="41"/>
      <c r="H77" s="41"/>
      <c r="I77" s="33" t="s">
        <v>23</v>
      </c>
      <c r="J77" s="73" t="str">
        <f>IF(J12="","",J12)</f>
        <v>13. 7. 2023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MŠ pro zrakově postiž. a vady řeči, Lazaretní 25</v>
      </c>
      <c r="G79" s="41"/>
      <c r="H79" s="41"/>
      <c r="I79" s="33" t="s">
        <v>31</v>
      </c>
      <c r="J79" s="37" t="str">
        <f>E21</f>
        <v xml:space="preserve"> 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 xml:space="preserve"> 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86"/>
      <c r="B82" s="187"/>
      <c r="C82" s="188" t="s">
        <v>116</v>
      </c>
      <c r="D82" s="189" t="s">
        <v>56</v>
      </c>
      <c r="E82" s="189" t="s">
        <v>52</v>
      </c>
      <c r="F82" s="189" t="s">
        <v>53</v>
      </c>
      <c r="G82" s="189" t="s">
        <v>117</v>
      </c>
      <c r="H82" s="189" t="s">
        <v>118</v>
      </c>
      <c r="I82" s="189" t="s">
        <v>119</v>
      </c>
      <c r="J82" s="189" t="s">
        <v>100</v>
      </c>
      <c r="K82" s="190" t="s">
        <v>120</v>
      </c>
      <c r="L82" s="191"/>
      <c r="M82" s="93" t="s">
        <v>19</v>
      </c>
      <c r="N82" s="94" t="s">
        <v>41</v>
      </c>
      <c r="O82" s="94" t="s">
        <v>121</v>
      </c>
      <c r="P82" s="94" t="s">
        <v>122</v>
      </c>
      <c r="Q82" s="94" t="s">
        <v>123</v>
      </c>
      <c r="R82" s="94" t="s">
        <v>124</v>
      </c>
      <c r="S82" s="94" t="s">
        <v>125</v>
      </c>
      <c r="T82" s="95" t="s">
        <v>126</v>
      </c>
      <c r="U82" s="186"/>
      <c r="V82" s="186"/>
      <c r="W82" s="186"/>
      <c r="X82" s="186"/>
      <c r="Y82" s="186"/>
      <c r="Z82" s="186"/>
      <c r="AA82" s="186"/>
      <c r="AB82" s="186"/>
      <c r="AC82" s="186"/>
      <c r="AD82" s="186"/>
      <c r="AE82" s="186"/>
    </row>
    <row r="83" s="2" customFormat="1" ht="22.8" customHeight="1">
      <c r="A83" s="39"/>
      <c r="B83" s="40"/>
      <c r="C83" s="100" t="s">
        <v>127</v>
      </c>
      <c r="D83" s="41"/>
      <c r="E83" s="41"/>
      <c r="F83" s="41"/>
      <c r="G83" s="41"/>
      <c r="H83" s="41"/>
      <c r="I83" s="41"/>
      <c r="J83" s="192">
        <f>BK83</f>
        <v>0</v>
      </c>
      <c r="K83" s="41"/>
      <c r="L83" s="45"/>
      <c r="M83" s="96"/>
      <c r="N83" s="193"/>
      <c r="O83" s="97"/>
      <c r="P83" s="194">
        <f>P84</f>
        <v>0</v>
      </c>
      <c r="Q83" s="97"/>
      <c r="R83" s="194">
        <f>R84</f>
        <v>0</v>
      </c>
      <c r="S83" s="97"/>
      <c r="T83" s="195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101</v>
      </c>
      <c r="BK83" s="196">
        <f>BK84</f>
        <v>0</v>
      </c>
    </row>
    <row r="84" s="12" customFormat="1" ht="25.92" customHeight="1">
      <c r="A84" s="12"/>
      <c r="B84" s="197"/>
      <c r="C84" s="198"/>
      <c r="D84" s="199" t="s">
        <v>70</v>
      </c>
      <c r="E84" s="200" t="s">
        <v>582</v>
      </c>
      <c r="F84" s="200" t="s">
        <v>583</v>
      </c>
      <c r="G84" s="198"/>
      <c r="H84" s="198"/>
      <c r="I84" s="201"/>
      <c r="J84" s="202">
        <f>BK84</f>
        <v>0</v>
      </c>
      <c r="K84" s="198"/>
      <c r="L84" s="203"/>
      <c r="M84" s="204"/>
      <c r="N84" s="205"/>
      <c r="O84" s="205"/>
      <c r="P84" s="206">
        <f>P85+P88+P93</f>
        <v>0</v>
      </c>
      <c r="Q84" s="205"/>
      <c r="R84" s="206">
        <f>R85+R88+R93</f>
        <v>0</v>
      </c>
      <c r="S84" s="205"/>
      <c r="T84" s="207">
        <f>T85+T88+T93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170</v>
      </c>
      <c r="AT84" s="209" t="s">
        <v>70</v>
      </c>
      <c r="AU84" s="209" t="s">
        <v>71</v>
      </c>
      <c r="AY84" s="208" t="s">
        <v>130</v>
      </c>
      <c r="BK84" s="210">
        <f>BK85+BK88+BK93</f>
        <v>0</v>
      </c>
    </row>
    <row r="85" s="12" customFormat="1" ht="22.8" customHeight="1">
      <c r="A85" s="12"/>
      <c r="B85" s="197"/>
      <c r="C85" s="198"/>
      <c r="D85" s="199" t="s">
        <v>70</v>
      </c>
      <c r="E85" s="211" t="s">
        <v>584</v>
      </c>
      <c r="F85" s="211" t="s">
        <v>585</v>
      </c>
      <c r="G85" s="198"/>
      <c r="H85" s="198"/>
      <c r="I85" s="201"/>
      <c r="J85" s="212">
        <f>BK85</f>
        <v>0</v>
      </c>
      <c r="K85" s="198"/>
      <c r="L85" s="203"/>
      <c r="M85" s="204"/>
      <c r="N85" s="205"/>
      <c r="O85" s="205"/>
      <c r="P85" s="206">
        <f>SUM(P86:P87)</f>
        <v>0</v>
      </c>
      <c r="Q85" s="205"/>
      <c r="R85" s="206">
        <f>SUM(R86:R87)</f>
        <v>0</v>
      </c>
      <c r="S85" s="205"/>
      <c r="T85" s="207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170</v>
      </c>
      <c r="AT85" s="209" t="s">
        <v>70</v>
      </c>
      <c r="AU85" s="209" t="s">
        <v>79</v>
      </c>
      <c r="AY85" s="208" t="s">
        <v>130</v>
      </c>
      <c r="BK85" s="210">
        <f>SUM(BK86:BK87)</f>
        <v>0</v>
      </c>
    </row>
    <row r="86" s="2" customFormat="1" ht="16.5" customHeight="1">
      <c r="A86" s="39"/>
      <c r="B86" s="40"/>
      <c r="C86" s="213" t="s">
        <v>79</v>
      </c>
      <c r="D86" s="213" t="s">
        <v>133</v>
      </c>
      <c r="E86" s="214" t="s">
        <v>586</v>
      </c>
      <c r="F86" s="215" t="s">
        <v>585</v>
      </c>
      <c r="G86" s="216" t="s">
        <v>173</v>
      </c>
      <c r="H86" s="217">
        <v>1</v>
      </c>
      <c r="I86" s="218"/>
      <c r="J86" s="219">
        <f>ROUND(I86*H86,2)</f>
        <v>0</v>
      </c>
      <c r="K86" s="215" t="s">
        <v>137</v>
      </c>
      <c r="L86" s="45"/>
      <c r="M86" s="220" t="s">
        <v>19</v>
      </c>
      <c r="N86" s="221" t="s">
        <v>42</v>
      </c>
      <c r="O86" s="85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4" t="s">
        <v>587</v>
      </c>
      <c r="AT86" s="224" t="s">
        <v>133</v>
      </c>
      <c r="AU86" s="224" t="s">
        <v>81</v>
      </c>
      <c r="AY86" s="18" t="s">
        <v>130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8" t="s">
        <v>79</v>
      </c>
      <c r="BK86" s="225">
        <f>ROUND(I86*H86,2)</f>
        <v>0</v>
      </c>
      <c r="BL86" s="18" t="s">
        <v>587</v>
      </c>
      <c r="BM86" s="224" t="s">
        <v>588</v>
      </c>
    </row>
    <row r="87" s="2" customFormat="1">
      <c r="A87" s="39"/>
      <c r="B87" s="40"/>
      <c r="C87" s="41"/>
      <c r="D87" s="226" t="s">
        <v>140</v>
      </c>
      <c r="E87" s="41"/>
      <c r="F87" s="227" t="s">
        <v>589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140</v>
      </c>
      <c r="AU87" s="18" t="s">
        <v>81</v>
      </c>
    </row>
    <row r="88" s="12" customFormat="1" ht="22.8" customHeight="1">
      <c r="A88" s="12"/>
      <c r="B88" s="197"/>
      <c r="C88" s="198"/>
      <c r="D88" s="199" t="s">
        <v>70</v>
      </c>
      <c r="E88" s="211" t="s">
        <v>590</v>
      </c>
      <c r="F88" s="211" t="s">
        <v>591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SUM(P89:P92)</f>
        <v>0</v>
      </c>
      <c r="Q88" s="205"/>
      <c r="R88" s="206">
        <f>SUM(R89:R92)</f>
        <v>0</v>
      </c>
      <c r="S88" s="205"/>
      <c r="T88" s="207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170</v>
      </c>
      <c r="AT88" s="209" t="s">
        <v>70</v>
      </c>
      <c r="AU88" s="209" t="s">
        <v>79</v>
      </c>
      <c r="AY88" s="208" t="s">
        <v>130</v>
      </c>
      <c r="BK88" s="210">
        <f>SUM(BK89:BK92)</f>
        <v>0</v>
      </c>
    </row>
    <row r="89" s="2" customFormat="1" ht="16.5" customHeight="1">
      <c r="A89" s="39"/>
      <c r="B89" s="40"/>
      <c r="C89" s="213" t="s">
        <v>81</v>
      </c>
      <c r="D89" s="213" t="s">
        <v>133</v>
      </c>
      <c r="E89" s="214" t="s">
        <v>592</v>
      </c>
      <c r="F89" s="215" t="s">
        <v>593</v>
      </c>
      <c r="G89" s="216" t="s">
        <v>173</v>
      </c>
      <c r="H89" s="217">
        <v>1</v>
      </c>
      <c r="I89" s="218"/>
      <c r="J89" s="219">
        <f>ROUND(I89*H89,2)</f>
        <v>0</v>
      </c>
      <c r="K89" s="215" t="s">
        <v>137</v>
      </c>
      <c r="L89" s="45"/>
      <c r="M89" s="220" t="s">
        <v>19</v>
      </c>
      <c r="N89" s="221" t="s">
        <v>42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587</v>
      </c>
      <c r="AT89" s="224" t="s">
        <v>133</v>
      </c>
      <c r="AU89" s="224" t="s">
        <v>81</v>
      </c>
      <c r="AY89" s="18" t="s">
        <v>130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79</v>
      </c>
      <c r="BK89" s="225">
        <f>ROUND(I89*H89,2)</f>
        <v>0</v>
      </c>
      <c r="BL89" s="18" t="s">
        <v>587</v>
      </c>
      <c r="BM89" s="224" t="s">
        <v>594</v>
      </c>
    </row>
    <row r="90" s="2" customFormat="1">
      <c r="A90" s="39"/>
      <c r="B90" s="40"/>
      <c r="C90" s="41"/>
      <c r="D90" s="226" t="s">
        <v>140</v>
      </c>
      <c r="E90" s="41"/>
      <c r="F90" s="227" t="s">
        <v>595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140</v>
      </c>
      <c r="AU90" s="18" t="s">
        <v>81</v>
      </c>
    </row>
    <row r="91" s="2" customFormat="1" ht="16.5" customHeight="1">
      <c r="A91" s="39"/>
      <c r="B91" s="40"/>
      <c r="C91" s="213" t="s">
        <v>131</v>
      </c>
      <c r="D91" s="213" t="s">
        <v>133</v>
      </c>
      <c r="E91" s="214" t="s">
        <v>596</v>
      </c>
      <c r="F91" s="215" t="s">
        <v>597</v>
      </c>
      <c r="G91" s="216" t="s">
        <v>173</v>
      </c>
      <c r="H91" s="217">
        <v>1</v>
      </c>
      <c r="I91" s="218"/>
      <c r="J91" s="219">
        <f>ROUND(I91*H91,2)</f>
        <v>0</v>
      </c>
      <c r="K91" s="215" t="s">
        <v>137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587</v>
      </c>
      <c r="AT91" s="224" t="s">
        <v>133</v>
      </c>
      <c r="AU91" s="224" t="s">
        <v>81</v>
      </c>
      <c r="AY91" s="18" t="s">
        <v>130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79</v>
      </c>
      <c r="BK91" s="225">
        <f>ROUND(I91*H91,2)</f>
        <v>0</v>
      </c>
      <c r="BL91" s="18" t="s">
        <v>587</v>
      </c>
      <c r="BM91" s="224" t="s">
        <v>598</v>
      </c>
    </row>
    <row r="92" s="2" customFormat="1">
      <c r="A92" s="39"/>
      <c r="B92" s="40"/>
      <c r="C92" s="41"/>
      <c r="D92" s="226" t="s">
        <v>140</v>
      </c>
      <c r="E92" s="41"/>
      <c r="F92" s="227" t="s">
        <v>599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81</v>
      </c>
    </row>
    <row r="93" s="12" customFormat="1" ht="22.8" customHeight="1">
      <c r="A93" s="12"/>
      <c r="B93" s="197"/>
      <c r="C93" s="198"/>
      <c r="D93" s="199" t="s">
        <v>70</v>
      </c>
      <c r="E93" s="211" t="s">
        <v>600</v>
      </c>
      <c r="F93" s="211" t="s">
        <v>601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SUM(P94:P95)</f>
        <v>0</v>
      </c>
      <c r="Q93" s="205"/>
      <c r="R93" s="206">
        <f>SUM(R94:R95)</f>
        <v>0</v>
      </c>
      <c r="S93" s="205"/>
      <c r="T93" s="207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170</v>
      </c>
      <c r="AT93" s="209" t="s">
        <v>70</v>
      </c>
      <c r="AU93" s="209" t="s">
        <v>79</v>
      </c>
      <c r="AY93" s="208" t="s">
        <v>130</v>
      </c>
      <c r="BK93" s="210">
        <f>SUM(BK94:BK95)</f>
        <v>0</v>
      </c>
    </row>
    <row r="94" s="2" customFormat="1" ht="16.5" customHeight="1">
      <c r="A94" s="39"/>
      <c r="B94" s="40"/>
      <c r="C94" s="213" t="s">
        <v>138</v>
      </c>
      <c r="D94" s="213" t="s">
        <v>133</v>
      </c>
      <c r="E94" s="214" t="s">
        <v>602</v>
      </c>
      <c r="F94" s="215" t="s">
        <v>601</v>
      </c>
      <c r="G94" s="216" t="s">
        <v>173</v>
      </c>
      <c r="H94" s="217">
        <v>1</v>
      </c>
      <c r="I94" s="218"/>
      <c r="J94" s="219">
        <f>ROUND(I94*H94,2)</f>
        <v>0</v>
      </c>
      <c r="K94" s="215" t="s">
        <v>137</v>
      </c>
      <c r="L94" s="45"/>
      <c r="M94" s="220" t="s">
        <v>19</v>
      </c>
      <c r="N94" s="221" t="s">
        <v>42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587</v>
      </c>
      <c r="AT94" s="224" t="s">
        <v>133</v>
      </c>
      <c r="AU94" s="224" t="s">
        <v>81</v>
      </c>
      <c r="AY94" s="18" t="s">
        <v>130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587</v>
      </c>
      <c r="BM94" s="224" t="s">
        <v>603</v>
      </c>
    </row>
    <row r="95" s="2" customFormat="1">
      <c r="A95" s="39"/>
      <c r="B95" s="40"/>
      <c r="C95" s="41"/>
      <c r="D95" s="226" t="s">
        <v>140</v>
      </c>
      <c r="E95" s="41"/>
      <c r="F95" s="227" t="s">
        <v>604</v>
      </c>
      <c r="G95" s="41"/>
      <c r="H95" s="41"/>
      <c r="I95" s="228"/>
      <c r="J95" s="41"/>
      <c r="K95" s="41"/>
      <c r="L95" s="45"/>
      <c r="M95" s="282"/>
      <c r="N95" s="283"/>
      <c r="O95" s="279"/>
      <c r="P95" s="279"/>
      <c r="Q95" s="279"/>
      <c r="R95" s="279"/>
      <c r="S95" s="279"/>
      <c r="T95" s="28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81</v>
      </c>
    </row>
    <row r="96" s="2" customFormat="1" ht="6.96" customHeight="1">
      <c r="A96" s="39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45"/>
      <c r="M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sheetProtection sheet="1" autoFilter="0" formatColumns="0" formatRows="0" objects="1" scenarios="1" spinCount="100000" saltValue="ML65w5jOjfqeuCh8uG4kycn0Djq7OXUzvryK1UZVrIWQNcrm/wS/t0rA430trjzRyQSuPwO0WQtMXeIvJDuhhQ==" hashValue="dSlenafpTiXqcBLwmaSNo+qvMYlUk6+FZFA6+lTWtDJNsh/5Z3dJWvYwZhe7xR/ZJX9oNsQyVvQzgRN+Me6Isw==" algorithmName="SHA-512" password="CC35"/>
  <autoFilter ref="C82:K9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2/030001000"/>
    <hyperlink ref="F90" r:id="rId2" display="https://podminky.urs.cz/item/CS_URS_2023_02/045203000"/>
    <hyperlink ref="F92" r:id="rId3" display="https://podminky.urs.cz/item/CS_URS_2023_02/045303000"/>
    <hyperlink ref="F95" r:id="rId4" display="https://podminky.urs.cz/item/CS_URS_2023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605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606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607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608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609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610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611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612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613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614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615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78</v>
      </c>
      <c r="F18" s="296" t="s">
        <v>616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617</v>
      </c>
      <c r="F19" s="296" t="s">
        <v>618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619</v>
      </c>
      <c r="F20" s="296" t="s">
        <v>620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621</v>
      </c>
      <c r="F21" s="296" t="s">
        <v>622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567</v>
      </c>
      <c r="F22" s="296" t="s">
        <v>568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87</v>
      </c>
      <c r="F23" s="296" t="s">
        <v>623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624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625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626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627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628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629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630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631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632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116</v>
      </c>
      <c r="F36" s="296"/>
      <c r="G36" s="296" t="s">
        <v>633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634</v>
      </c>
      <c r="F37" s="296"/>
      <c r="G37" s="296" t="s">
        <v>635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52</v>
      </c>
      <c r="F38" s="296"/>
      <c r="G38" s="296" t="s">
        <v>636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53</v>
      </c>
      <c r="F39" s="296"/>
      <c r="G39" s="296" t="s">
        <v>637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117</v>
      </c>
      <c r="F40" s="296"/>
      <c r="G40" s="296" t="s">
        <v>638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118</v>
      </c>
      <c r="F41" s="296"/>
      <c r="G41" s="296" t="s">
        <v>639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640</v>
      </c>
      <c r="F42" s="296"/>
      <c r="G42" s="296" t="s">
        <v>641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642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643</v>
      </c>
      <c r="F44" s="296"/>
      <c r="G44" s="296" t="s">
        <v>644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120</v>
      </c>
      <c r="F45" s="296"/>
      <c r="G45" s="296" t="s">
        <v>645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646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647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648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649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650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651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652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653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654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655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656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657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658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659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660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661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662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663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664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665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666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667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668</v>
      </c>
      <c r="D76" s="314"/>
      <c r="E76" s="314"/>
      <c r="F76" s="314" t="s">
        <v>669</v>
      </c>
      <c r="G76" s="315"/>
      <c r="H76" s="314" t="s">
        <v>53</v>
      </c>
      <c r="I76" s="314" t="s">
        <v>56</v>
      </c>
      <c r="J76" s="314" t="s">
        <v>670</v>
      </c>
      <c r="K76" s="313"/>
    </row>
    <row r="77" s="1" customFormat="1" ht="17.25" customHeight="1">
      <c r="B77" s="311"/>
      <c r="C77" s="316" t="s">
        <v>671</v>
      </c>
      <c r="D77" s="316"/>
      <c r="E77" s="316"/>
      <c r="F77" s="317" t="s">
        <v>672</v>
      </c>
      <c r="G77" s="318"/>
      <c r="H77" s="316"/>
      <c r="I77" s="316"/>
      <c r="J77" s="316" t="s">
        <v>673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52</v>
      </c>
      <c r="D79" s="321"/>
      <c r="E79" s="321"/>
      <c r="F79" s="322" t="s">
        <v>674</v>
      </c>
      <c r="G79" s="323"/>
      <c r="H79" s="299" t="s">
        <v>675</v>
      </c>
      <c r="I79" s="299" t="s">
        <v>676</v>
      </c>
      <c r="J79" s="299">
        <v>20</v>
      </c>
      <c r="K79" s="313"/>
    </row>
    <row r="80" s="1" customFormat="1" ht="15" customHeight="1">
      <c r="B80" s="311"/>
      <c r="C80" s="299" t="s">
        <v>677</v>
      </c>
      <c r="D80" s="299"/>
      <c r="E80" s="299"/>
      <c r="F80" s="322" t="s">
        <v>674</v>
      </c>
      <c r="G80" s="323"/>
      <c r="H80" s="299" t="s">
        <v>678</v>
      </c>
      <c r="I80" s="299" t="s">
        <v>676</v>
      </c>
      <c r="J80" s="299">
        <v>120</v>
      </c>
      <c r="K80" s="313"/>
    </row>
    <row r="81" s="1" customFormat="1" ht="15" customHeight="1">
      <c r="B81" s="324"/>
      <c r="C81" s="299" t="s">
        <v>679</v>
      </c>
      <c r="D81" s="299"/>
      <c r="E81" s="299"/>
      <c r="F81" s="322" t="s">
        <v>680</v>
      </c>
      <c r="G81" s="323"/>
      <c r="H81" s="299" t="s">
        <v>681</v>
      </c>
      <c r="I81" s="299" t="s">
        <v>676</v>
      </c>
      <c r="J81" s="299">
        <v>50</v>
      </c>
      <c r="K81" s="313"/>
    </row>
    <row r="82" s="1" customFormat="1" ht="15" customHeight="1">
      <c r="B82" s="324"/>
      <c r="C82" s="299" t="s">
        <v>682</v>
      </c>
      <c r="D82" s="299"/>
      <c r="E82" s="299"/>
      <c r="F82" s="322" t="s">
        <v>674</v>
      </c>
      <c r="G82" s="323"/>
      <c r="H82" s="299" t="s">
        <v>683</v>
      </c>
      <c r="I82" s="299" t="s">
        <v>684</v>
      </c>
      <c r="J82" s="299"/>
      <c r="K82" s="313"/>
    </row>
    <row r="83" s="1" customFormat="1" ht="15" customHeight="1">
      <c r="B83" s="324"/>
      <c r="C83" s="325" t="s">
        <v>685</v>
      </c>
      <c r="D83" s="325"/>
      <c r="E83" s="325"/>
      <c r="F83" s="326" t="s">
        <v>680</v>
      </c>
      <c r="G83" s="325"/>
      <c r="H83" s="325" t="s">
        <v>686</v>
      </c>
      <c r="I83" s="325" t="s">
        <v>676</v>
      </c>
      <c r="J83" s="325">
        <v>15</v>
      </c>
      <c r="K83" s="313"/>
    </row>
    <row r="84" s="1" customFormat="1" ht="15" customHeight="1">
      <c r="B84" s="324"/>
      <c r="C84" s="325" t="s">
        <v>687</v>
      </c>
      <c r="D84" s="325"/>
      <c r="E84" s="325"/>
      <c r="F84" s="326" t="s">
        <v>680</v>
      </c>
      <c r="G84" s="325"/>
      <c r="H84" s="325" t="s">
        <v>688</v>
      </c>
      <c r="I84" s="325" t="s">
        <v>676</v>
      </c>
      <c r="J84" s="325">
        <v>15</v>
      </c>
      <c r="K84" s="313"/>
    </row>
    <row r="85" s="1" customFormat="1" ht="15" customHeight="1">
      <c r="B85" s="324"/>
      <c r="C85" s="325" t="s">
        <v>689</v>
      </c>
      <c r="D85" s="325"/>
      <c r="E85" s="325"/>
      <c r="F85" s="326" t="s">
        <v>680</v>
      </c>
      <c r="G85" s="325"/>
      <c r="H85" s="325" t="s">
        <v>690</v>
      </c>
      <c r="I85" s="325" t="s">
        <v>676</v>
      </c>
      <c r="J85" s="325">
        <v>20</v>
      </c>
      <c r="K85" s="313"/>
    </row>
    <row r="86" s="1" customFormat="1" ht="15" customHeight="1">
      <c r="B86" s="324"/>
      <c r="C86" s="325" t="s">
        <v>691</v>
      </c>
      <c r="D86" s="325"/>
      <c r="E86" s="325"/>
      <c r="F86" s="326" t="s">
        <v>680</v>
      </c>
      <c r="G86" s="325"/>
      <c r="H86" s="325" t="s">
        <v>692</v>
      </c>
      <c r="I86" s="325" t="s">
        <v>676</v>
      </c>
      <c r="J86" s="325">
        <v>20</v>
      </c>
      <c r="K86" s="313"/>
    </row>
    <row r="87" s="1" customFormat="1" ht="15" customHeight="1">
      <c r="B87" s="324"/>
      <c r="C87" s="299" t="s">
        <v>693</v>
      </c>
      <c r="D87" s="299"/>
      <c r="E87" s="299"/>
      <c r="F87" s="322" t="s">
        <v>680</v>
      </c>
      <c r="G87" s="323"/>
      <c r="H87" s="299" t="s">
        <v>694</v>
      </c>
      <c r="I87" s="299" t="s">
        <v>676</v>
      </c>
      <c r="J87" s="299">
        <v>50</v>
      </c>
      <c r="K87" s="313"/>
    </row>
    <row r="88" s="1" customFormat="1" ht="15" customHeight="1">
      <c r="B88" s="324"/>
      <c r="C88" s="299" t="s">
        <v>695</v>
      </c>
      <c r="D88" s="299"/>
      <c r="E88" s="299"/>
      <c r="F88" s="322" t="s">
        <v>680</v>
      </c>
      <c r="G88" s="323"/>
      <c r="H88" s="299" t="s">
        <v>696</v>
      </c>
      <c r="I88" s="299" t="s">
        <v>676</v>
      </c>
      <c r="J88" s="299">
        <v>20</v>
      </c>
      <c r="K88" s="313"/>
    </row>
    <row r="89" s="1" customFormat="1" ht="15" customHeight="1">
      <c r="B89" s="324"/>
      <c r="C89" s="299" t="s">
        <v>697</v>
      </c>
      <c r="D89" s="299"/>
      <c r="E89" s="299"/>
      <c r="F89" s="322" t="s">
        <v>680</v>
      </c>
      <c r="G89" s="323"/>
      <c r="H89" s="299" t="s">
        <v>698</v>
      </c>
      <c r="I89" s="299" t="s">
        <v>676</v>
      </c>
      <c r="J89" s="299">
        <v>20</v>
      </c>
      <c r="K89" s="313"/>
    </row>
    <row r="90" s="1" customFormat="1" ht="15" customHeight="1">
      <c r="B90" s="324"/>
      <c r="C90" s="299" t="s">
        <v>699</v>
      </c>
      <c r="D90" s="299"/>
      <c r="E90" s="299"/>
      <c r="F90" s="322" t="s">
        <v>680</v>
      </c>
      <c r="G90" s="323"/>
      <c r="H90" s="299" t="s">
        <v>700</v>
      </c>
      <c r="I90" s="299" t="s">
        <v>676</v>
      </c>
      <c r="J90" s="299">
        <v>50</v>
      </c>
      <c r="K90" s="313"/>
    </row>
    <row r="91" s="1" customFormat="1" ht="15" customHeight="1">
      <c r="B91" s="324"/>
      <c r="C91" s="299" t="s">
        <v>701</v>
      </c>
      <c r="D91" s="299"/>
      <c r="E91" s="299"/>
      <c r="F91" s="322" t="s">
        <v>680</v>
      </c>
      <c r="G91" s="323"/>
      <c r="H91" s="299" t="s">
        <v>701</v>
      </c>
      <c r="I91" s="299" t="s">
        <v>676</v>
      </c>
      <c r="J91" s="299">
        <v>50</v>
      </c>
      <c r="K91" s="313"/>
    </row>
    <row r="92" s="1" customFormat="1" ht="15" customHeight="1">
      <c r="B92" s="324"/>
      <c r="C92" s="299" t="s">
        <v>702</v>
      </c>
      <c r="D92" s="299"/>
      <c r="E92" s="299"/>
      <c r="F92" s="322" t="s">
        <v>680</v>
      </c>
      <c r="G92" s="323"/>
      <c r="H92" s="299" t="s">
        <v>703</v>
      </c>
      <c r="I92" s="299" t="s">
        <v>676</v>
      </c>
      <c r="J92" s="299">
        <v>255</v>
      </c>
      <c r="K92" s="313"/>
    </row>
    <row r="93" s="1" customFormat="1" ht="15" customHeight="1">
      <c r="B93" s="324"/>
      <c r="C93" s="299" t="s">
        <v>704</v>
      </c>
      <c r="D93" s="299"/>
      <c r="E93" s="299"/>
      <c r="F93" s="322" t="s">
        <v>674</v>
      </c>
      <c r="G93" s="323"/>
      <c r="H93" s="299" t="s">
        <v>705</v>
      </c>
      <c r="I93" s="299" t="s">
        <v>706</v>
      </c>
      <c r="J93" s="299"/>
      <c r="K93" s="313"/>
    </row>
    <row r="94" s="1" customFormat="1" ht="15" customHeight="1">
      <c r="B94" s="324"/>
      <c r="C94" s="299" t="s">
        <v>707</v>
      </c>
      <c r="D94" s="299"/>
      <c r="E94" s="299"/>
      <c r="F94" s="322" t="s">
        <v>674</v>
      </c>
      <c r="G94" s="323"/>
      <c r="H94" s="299" t="s">
        <v>708</v>
      </c>
      <c r="I94" s="299" t="s">
        <v>709</v>
      </c>
      <c r="J94" s="299"/>
      <c r="K94" s="313"/>
    </row>
    <row r="95" s="1" customFormat="1" ht="15" customHeight="1">
      <c r="B95" s="324"/>
      <c r="C95" s="299" t="s">
        <v>710</v>
      </c>
      <c r="D95" s="299"/>
      <c r="E95" s="299"/>
      <c r="F95" s="322" t="s">
        <v>674</v>
      </c>
      <c r="G95" s="323"/>
      <c r="H95" s="299" t="s">
        <v>710</v>
      </c>
      <c r="I95" s="299" t="s">
        <v>709</v>
      </c>
      <c r="J95" s="299"/>
      <c r="K95" s="313"/>
    </row>
    <row r="96" s="1" customFormat="1" ht="15" customHeight="1">
      <c r="B96" s="324"/>
      <c r="C96" s="299" t="s">
        <v>37</v>
      </c>
      <c r="D96" s="299"/>
      <c r="E96" s="299"/>
      <c r="F96" s="322" t="s">
        <v>674</v>
      </c>
      <c r="G96" s="323"/>
      <c r="H96" s="299" t="s">
        <v>711</v>
      </c>
      <c r="I96" s="299" t="s">
        <v>709</v>
      </c>
      <c r="J96" s="299"/>
      <c r="K96" s="313"/>
    </row>
    <row r="97" s="1" customFormat="1" ht="15" customHeight="1">
      <c r="B97" s="324"/>
      <c r="C97" s="299" t="s">
        <v>47</v>
      </c>
      <c r="D97" s="299"/>
      <c r="E97" s="299"/>
      <c r="F97" s="322" t="s">
        <v>674</v>
      </c>
      <c r="G97" s="323"/>
      <c r="H97" s="299" t="s">
        <v>712</v>
      </c>
      <c r="I97" s="299" t="s">
        <v>709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713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668</v>
      </c>
      <c r="D103" s="314"/>
      <c r="E103" s="314"/>
      <c r="F103" s="314" t="s">
        <v>669</v>
      </c>
      <c r="G103" s="315"/>
      <c r="H103" s="314" t="s">
        <v>53</v>
      </c>
      <c r="I103" s="314" t="s">
        <v>56</v>
      </c>
      <c r="J103" s="314" t="s">
        <v>670</v>
      </c>
      <c r="K103" s="313"/>
    </row>
    <row r="104" s="1" customFormat="1" ht="17.25" customHeight="1">
      <c r="B104" s="311"/>
      <c r="C104" s="316" t="s">
        <v>671</v>
      </c>
      <c r="D104" s="316"/>
      <c r="E104" s="316"/>
      <c r="F104" s="317" t="s">
        <v>672</v>
      </c>
      <c r="G104" s="318"/>
      <c r="H104" s="316"/>
      <c r="I104" s="316"/>
      <c r="J104" s="316" t="s">
        <v>673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52</v>
      </c>
      <c r="D106" s="321"/>
      <c r="E106" s="321"/>
      <c r="F106" s="322" t="s">
        <v>674</v>
      </c>
      <c r="G106" s="299"/>
      <c r="H106" s="299" t="s">
        <v>714</v>
      </c>
      <c r="I106" s="299" t="s">
        <v>676</v>
      </c>
      <c r="J106" s="299">
        <v>20</v>
      </c>
      <c r="K106" s="313"/>
    </row>
    <row r="107" s="1" customFormat="1" ht="15" customHeight="1">
      <c r="B107" s="311"/>
      <c r="C107" s="299" t="s">
        <v>677</v>
      </c>
      <c r="D107" s="299"/>
      <c r="E107" s="299"/>
      <c r="F107" s="322" t="s">
        <v>674</v>
      </c>
      <c r="G107" s="299"/>
      <c r="H107" s="299" t="s">
        <v>714</v>
      </c>
      <c r="I107" s="299" t="s">
        <v>676</v>
      </c>
      <c r="J107" s="299">
        <v>120</v>
      </c>
      <c r="K107" s="313"/>
    </row>
    <row r="108" s="1" customFormat="1" ht="15" customHeight="1">
      <c r="B108" s="324"/>
      <c r="C108" s="299" t="s">
        <v>679</v>
      </c>
      <c r="D108" s="299"/>
      <c r="E108" s="299"/>
      <c r="F108" s="322" t="s">
        <v>680</v>
      </c>
      <c r="G108" s="299"/>
      <c r="H108" s="299" t="s">
        <v>714</v>
      </c>
      <c r="I108" s="299" t="s">
        <v>676</v>
      </c>
      <c r="J108" s="299">
        <v>50</v>
      </c>
      <c r="K108" s="313"/>
    </row>
    <row r="109" s="1" customFormat="1" ht="15" customHeight="1">
      <c r="B109" s="324"/>
      <c r="C109" s="299" t="s">
        <v>682</v>
      </c>
      <c r="D109" s="299"/>
      <c r="E109" s="299"/>
      <c r="F109" s="322" t="s">
        <v>674</v>
      </c>
      <c r="G109" s="299"/>
      <c r="H109" s="299" t="s">
        <v>714</v>
      </c>
      <c r="I109" s="299" t="s">
        <v>684</v>
      </c>
      <c r="J109" s="299"/>
      <c r="K109" s="313"/>
    </row>
    <row r="110" s="1" customFormat="1" ht="15" customHeight="1">
      <c r="B110" s="324"/>
      <c r="C110" s="299" t="s">
        <v>693</v>
      </c>
      <c r="D110" s="299"/>
      <c r="E110" s="299"/>
      <c r="F110" s="322" t="s">
        <v>680</v>
      </c>
      <c r="G110" s="299"/>
      <c r="H110" s="299" t="s">
        <v>714</v>
      </c>
      <c r="I110" s="299" t="s">
        <v>676</v>
      </c>
      <c r="J110" s="299">
        <v>50</v>
      </c>
      <c r="K110" s="313"/>
    </row>
    <row r="111" s="1" customFormat="1" ht="15" customHeight="1">
      <c r="B111" s="324"/>
      <c r="C111" s="299" t="s">
        <v>701</v>
      </c>
      <c r="D111" s="299"/>
      <c r="E111" s="299"/>
      <c r="F111" s="322" t="s">
        <v>680</v>
      </c>
      <c r="G111" s="299"/>
      <c r="H111" s="299" t="s">
        <v>714</v>
      </c>
      <c r="I111" s="299" t="s">
        <v>676</v>
      </c>
      <c r="J111" s="299">
        <v>50</v>
      </c>
      <c r="K111" s="313"/>
    </row>
    <row r="112" s="1" customFormat="1" ht="15" customHeight="1">
      <c r="B112" s="324"/>
      <c r="C112" s="299" t="s">
        <v>699</v>
      </c>
      <c r="D112" s="299"/>
      <c r="E112" s="299"/>
      <c r="F112" s="322" t="s">
        <v>680</v>
      </c>
      <c r="G112" s="299"/>
      <c r="H112" s="299" t="s">
        <v>714</v>
      </c>
      <c r="I112" s="299" t="s">
        <v>676</v>
      </c>
      <c r="J112" s="299">
        <v>50</v>
      </c>
      <c r="K112" s="313"/>
    </row>
    <row r="113" s="1" customFormat="1" ht="15" customHeight="1">
      <c r="B113" s="324"/>
      <c r="C113" s="299" t="s">
        <v>52</v>
      </c>
      <c r="D113" s="299"/>
      <c r="E113" s="299"/>
      <c r="F113" s="322" t="s">
        <v>674</v>
      </c>
      <c r="G113" s="299"/>
      <c r="H113" s="299" t="s">
        <v>715</v>
      </c>
      <c r="I113" s="299" t="s">
        <v>676</v>
      </c>
      <c r="J113" s="299">
        <v>20</v>
      </c>
      <c r="K113" s="313"/>
    </row>
    <row r="114" s="1" customFormat="1" ht="15" customHeight="1">
      <c r="B114" s="324"/>
      <c r="C114" s="299" t="s">
        <v>716</v>
      </c>
      <c r="D114" s="299"/>
      <c r="E114" s="299"/>
      <c r="F114" s="322" t="s">
        <v>674</v>
      </c>
      <c r="G114" s="299"/>
      <c r="H114" s="299" t="s">
        <v>717</v>
      </c>
      <c r="I114" s="299" t="s">
        <v>676</v>
      </c>
      <c r="J114" s="299">
        <v>120</v>
      </c>
      <c r="K114" s="313"/>
    </row>
    <row r="115" s="1" customFormat="1" ht="15" customHeight="1">
      <c r="B115" s="324"/>
      <c r="C115" s="299" t="s">
        <v>37</v>
      </c>
      <c r="D115" s="299"/>
      <c r="E115" s="299"/>
      <c r="F115" s="322" t="s">
        <v>674</v>
      </c>
      <c r="G115" s="299"/>
      <c r="H115" s="299" t="s">
        <v>718</v>
      </c>
      <c r="I115" s="299" t="s">
        <v>709</v>
      </c>
      <c r="J115" s="299"/>
      <c r="K115" s="313"/>
    </row>
    <row r="116" s="1" customFormat="1" ht="15" customHeight="1">
      <c r="B116" s="324"/>
      <c r="C116" s="299" t="s">
        <v>47</v>
      </c>
      <c r="D116" s="299"/>
      <c r="E116" s="299"/>
      <c r="F116" s="322" t="s">
        <v>674</v>
      </c>
      <c r="G116" s="299"/>
      <c r="H116" s="299" t="s">
        <v>719</v>
      </c>
      <c r="I116" s="299" t="s">
        <v>709</v>
      </c>
      <c r="J116" s="299"/>
      <c r="K116" s="313"/>
    </row>
    <row r="117" s="1" customFormat="1" ht="15" customHeight="1">
      <c r="B117" s="324"/>
      <c r="C117" s="299" t="s">
        <v>56</v>
      </c>
      <c r="D117" s="299"/>
      <c r="E117" s="299"/>
      <c r="F117" s="322" t="s">
        <v>674</v>
      </c>
      <c r="G117" s="299"/>
      <c r="H117" s="299" t="s">
        <v>720</v>
      </c>
      <c r="I117" s="299" t="s">
        <v>721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722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668</v>
      </c>
      <c r="D123" s="314"/>
      <c r="E123" s="314"/>
      <c r="F123" s="314" t="s">
        <v>669</v>
      </c>
      <c r="G123" s="315"/>
      <c r="H123" s="314" t="s">
        <v>53</v>
      </c>
      <c r="I123" s="314" t="s">
        <v>56</v>
      </c>
      <c r="J123" s="314" t="s">
        <v>670</v>
      </c>
      <c r="K123" s="343"/>
    </row>
    <row r="124" s="1" customFormat="1" ht="17.25" customHeight="1">
      <c r="B124" s="342"/>
      <c r="C124" s="316" t="s">
        <v>671</v>
      </c>
      <c r="D124" s="316"/>
      <c r="E124" s="316"/>
      <c r="F124" s="317" t="s">
        <v>672</v>
      </c>
      <c r="G124" s="318"/>
      <c r="H124" s="316"/>
      <c r="I124" s="316"/>
      <c r="J124" s="316" t="s">
        <v>673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677</v>
      </c>
      <c r="D126" s="321"/>
      <c r="E126" s="321"/>
      <c r="F126" s="322" t="s">
        <v>674</v>
      </c>
      <c r="G126" s="299"/>
      <c r="H126" s="299" t="s">
        <v>714</v>
      </c>
      <c r="I126" s="299" t="s">
        <v>676</v>
      </c>
      <c r="J126" s="299">
        <v>120</v>
      </c>
      <c r="K126" s="347"/>
    </row>
    <row r="127" s="1" customFormat="1" ht="15" customHeight="1">
      <c r="B127" s="344"/>
      <c r="C127" s="299" t="s">
        <v>723</v>
      </c>
      <c r="D127" s="299"/>
      <c r="E127" s="299"/>
      <c r="F127" s="322" t="s">
        <v>674</v>
      </c>
      <c r="G127" s="299"/>
      <c r="H127" s="299" t="s">
        <v>724</v>
      </c>
      <c r="I127" s="299" t="s">
        <v>676</v>
      </c>
      <c r="J127" s="299" t="s">
        <v>725</v>
      </c>
      <c r="K127" s="347"/>
    </row>
    <row r="128" s="1" customFormat="1" ht="15" customHeight="1">
      <c r="B128" s="344"/>
      <c r="C128" s="299" t="s">
        <v>87</v>
      </c>
      <c r="D128" s="299"/>
      <c r="E128" s="299"/>
      <c r="F128" s="322" t="s">
        <v>674</v>
      </c>
      <c r="G128" s="299"/>
      <c r="H128" s="299" t="s">
        <v>726</v>
      </c>
      <c r="I128" s="299" t="s">
        <v>676</v>
      </c>
      <c r="J128" s="299" t="s">
        <v>725</v>
      </c>
      <c r="K128" s="347"/>
    </row>
    <row r="129" s="1" customFormat="1" ht="15" customHeight="1">
      <c r="B129" s="344"/>
      <c r="C129" s="299" t="s">
        <v>685</v>
      </c>
      <c r="D129" s="299"/>
      <c r="E129" s="299"/>
      <c r="F129" s="322" t="s">
        <v>680</v>
      </c>
      <c r="G129" s="299"/>
      <c r="H129" s="299" t="s">
        <v>686</v>
      </c>
      <c r="I129" s="299" t="s">
        <v>676</v>
      </c>
      <c r="J129" s="299">
        <v>15</v>
      </c>
      <c r="K129" s="347"/>
    </row>
    <row r="130" s="1" customFormat="1" ht="15" customHeight="1">
      <c r="B130" s="344"/>
      <c r="C130" s="325" t="s">
        <v>687</v>
      </c>
      <c r="D130" s="325"/>
      <c r="E130" s="325"/>
      <c r="F130" s="326" t="s">
        <v>680</v>
      </c>
      <c r="G130" s="325"/>
      <c r="H130" s="325" t="s">
        <v>688</v>
      </c>
      <c r="I130" s="325" t="s">
        <v>676</v>
      </c>
      <c r="J130" s="325">
        <v>15</v>
      </c>
      <c r="K130" s="347"/>
    </row>
    <row r="131" s="1" customFormat="1" ht="15" customHeight="1">
      <c r="B131" s="344"/>
      <c r="C131" s="325" t="s">
        <v>689</v>
      </c>
      <c r="D131" s="325"/>
      <c r="E131" s="325"/>
      <c r="F131" s="326" t="s">
        <v>680</v>
      </c>
      <c r="G131" s="325"/>
      <c r="H131" s="325" t="s">
        <v>690</v>
      </c>
      <c r="I131" s="325" t="s">
        <v>676</v>
      </c>
      <c r="J131" s="325">
        <v>20</v>
      </c>
      <c r="K131" s="347"/>
    </row>
    <row r="132" s="1" customFormat="1" ht="15" customHeight="1">
      <c r="B132" s="344"/>
      <c r="C132" s="325" t="s">
        <v>691</v>
      </c>
      <c r="D132" s="325"/>
      <c r="E132" s="325"/>
      <c r="F132" s="326" t="s">
        <v>680</v>
      </c>
      <c r="G132" s="325"/>
      <c r="H132" s="325" t="s">
        <v>692</v>
      </c>
      <c r="I132" s="325" t="s">
        <v>676</v>
      </c>
      <c r="J132" s="325">
        <v>20</v>
      </c>
      <c r="K132" s="347"/>
    </row>
    <row r="133" s="1" customFormat="1" ht="15" customHeight="1">
      <c r="B133" s="344"/>
      <c r="C133" s="299" t="s">
        <v>679</v>
      </c>
      <c r="D133" s="299"/>
      <c r="E133" s="299"/>
      <c r="F133" s="322" t="s">
        <v>680</v>
      </c>
      <c r="G133" s="299"/>
      <c r="H133" s="299" t="s">
        <v>714</v>
      </c>
      <c r="I133" s="299" t="s">
        <v>676</v>
      </c>
      <c r="J133" s="299">
        <v>50</v>
      </c>
      <c r="K133" s="347"/>
    </row>
    <row r="134" s="1" customFormat="1" ht="15" customHeight="1">
      <c r="B134" s="344"/>
      <c r="C134" s="299" t="s">
        <v>693</v>
      </c>
      <c r="D134" s="299"/>
      <c r="E134" s="299"/>
      <c r="F134" s="322" t="s">
        <v>680</v>
      </c>
      <c r="G134" s="299"/>
      <c r="H134" s="299" t="s">
        <v>714</v>
      </c>
      <c r="I134" s="299" t="s">
        <v>676</v>
      </c>
      <c r="J134" s="299">
        <v>50</v>
      </c>
      <c r="K134" s="347"/>
    </row>
    <row r="135" s="1" customFormat="1" ht="15" customHeight="1">
      <c r="B135" s="344"/>
      <c r="C135" s="299" t="s">
        <v>699</v>
      </c>
      <c r="D135" s="299"/>
      <c r="E135" s="299"/>
      <c r="F135" s="322" t="s">
        <v>680</v>
      </c>
      <c r="G135" s="299"/>
      <c r="H135" s="299" t="s">
        <v>714</v>
      </c>
      <c r="I135" s="299" t="s">
        <v>676</v>
      </c>
      <c r="J135" s="299">
        <v>50</v>
      </c>
      <c r="K135" s="347"/>
    </row>
    <row r="136" s="1" customFormat="1" ht="15" customHeight="1">
      <c r="B136" s="344"/>
      <c r="C136" s="299" t="s">
        <v>701</v>
      </c>
      <c r="D136" s="299"/>
      <c r="E136" s="299"/>
      <c r="F136" s="322" t="s">
        <v>680</v>
      </c>
      <c r="G136" s="299"/>
      <c r="H136" s="299" t="s">
        <v>714</v>
      </c>
      <c r="I136" s="299" t="s">
        <v>676</v>
      </c>
      <c r="J136" s="299">
        <v>50</v>
      </c>
      <c r="K136" s="347"/>
    </row>
    <row r="137" s="1" customFormat="1" ht="15" customHeight="1">
      <c r="B137" s="344"/>
      <c r="C137" s="299" t="s">
        <v>702</v>
      </c>
      <c r="D137" s="299"/>
      <c r="E137" s="299"/>
      <c r="F137" s="322" t="s">
        <v>680</v>
      </c>
      <c r="G137" s="299"/>
      <c r="H137" s="299" t="s">
        <v>727</v>
      </c>
      <c r="I137" s="299" t="s">
        <v>676</v>
      </c>
      <c r="J137" s="299">
        <v>255</v>
      </c>
      <c r="K137" s="347"/>
    </row>
    <row r="138" s="1" customFormat="1" ht="15" customHeight="1">
      <c r="B138" s="344"/>
      <c r="C138" s="299" t="s">
        <v>704</v>
      </c>
      <c r="D138" s="299"/>
      <c r="E138" s="299"/>
      <c r="F138" s="322" t="s">
        <v>674</v>
      </c>
      <c r="G138" s="299"/>
      <c r="H138" s="299" t="s">
        <v>728</v>
      </c>
      <c r="I138" s="299" t="s">
        <v>706</v>
      </c>
      <c r="J138" s="299"/>
      <c r="K138" s="347"/>
    </row>
    <row r="139" s="1" customFormat="1" ht="15" customHeight="1">
      <c r="B139" s="344"/>
      <c r="C139" s="299" t="s">
        <v>707</v>
      </c>
      <c r="D139" s="299"/>
      <c r="E139" s="299"/>
      <c r="F139" s="322" t="s">
        <v>674</v>
      </c>
      <c r="G139" s="299"/>
      <c r="H139" s="299" t="s">
        <v>729</v>
      </c>
      <c r="I139" s="299" t="s">
        <v>709</v>
      </c>
      <c r="J139" s="299"/>
      <c r="K139" s="347"/>
    </row>
    <row r="140" s="1" customFormat="1" ht="15" customHeight="1">
      <c r="B140" s="344"/>
      <c r="C140" s="299" t="s">
        <v>710</v>
      </c>
      <c r="D140" s="299"/>
      <c r="E140" s="299"/>
      <c r="F140" s="322" t="s">
        <v>674</v>
      </c>
      <c r="G140" s="299"/>
      <c r="H140" s="299" t="s">
        <v>710</v>
      </c>
      <c r="I140" s="299" t="s">
        <v>709</v>
      </c>
      <c r="J140" s="299"/>
      <c r="K140" s="347"/>
    </row>
    <row r="141" s="1" customFormat="1" ht="15" customHeight="1">
      <c r="B141" s="344"/>
      <c r="C141" s="299" t="s">
        <v>37</v>
      </c>
      <c r="D141" s="299"/>
      <c r="E141" s="299"/>
      <c r="F141" s="322" t="s">
        <v>674</v>
      </c>
      <c r="G141" s="299"/>
      <c r="H141" s="299" t="s">
        <v>730</v>
      </c>
      <c r="I141" s="299" t="s">
        <v>709</v>
      </c>
      <c r="J141" s="299"/>
      <c r="K141" s="347"/>
    </row>
    <row r="142" s="1" customFormat="1" ht="15" customHeight="1">
      <c r="B142" s="344"/>
      <c r="C142" s="299" t="s">
        <v>731</v>
      </c>
      <c r="D142" s="299"/>
      <c r="E142" s="299"/>
      <c r="F142" s="322" t="s">
        <v>674</v>
      </c>
      <c r="G142" s="299"/>
      <c r="H142" s="299" t="s">
        <v>732</v>
      </c>
      <c r="I142" s="299" t="s">
        <v>709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733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668</v>
      </c>
      <c r="D148" s="314"/>
      <c r="E148" s="314"/>
      <c r="F148" s="314" t="s">
        <v>669</v>
      </c>
      <c r="G148" s="315"/>
      <c r="H148" s="314" t="s">
        <v>53</v>
      </c>
      <c r="I148" s="314" t="s">
        <v>56</v>
      </c>
      <c r="J148" s="314" t="s">
        <v>670</v>
      </c>
      <c r="K148" s="313"/>
    </row>
    <row r="149" s="1" customFormat="1" ht="17.25" customHeight="1">
      <c r="B149" s="311"/>
      <c r="C149" s="316" t="s">
        <v>671</v>
      </c>
      <c r="D149" s="316"/>
      <c r="E149" s="316"/>
      <c r="F149" s="317" t="s">
        <v>672</v>
      </c>
      <c r="G149" s="318"/>
      <c r="H149" s="316"/>
      <c r="I149" s="316"/>
      <c r="J149" s="316" t="s">
        <v>673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677</v>
      </c>
      <c r="D151" s="299"/>
      <c r="E151" s="299"/>
      <c r="F151" s="352" t="s">
        <v>674</v>
      </c>
      <c r="G151" s="299"/>
      <c r="H151" s="351" t="s">
        <v>714</v>
      </c>
      <c r="I151" s="351" t="s">
        <v>676</v>
      </c>
      <c r="J151" s="351">
        <v>120</v>
      </c>
      <c r="K151" s="347"/>
    </row>
    <row r="152" s="1" customFormat="1" ht="15" customHeight="1">
      <c r="B152" s="324"/>
      <c r="C152" s="351" t="s">
        <v>723</v>
      </c>
      <c r="D152" s="299"/>
      <c r="E152" s="299"/>
      <c r="F152" s="352" t="s">
        <v>674</v>
      </c>
      <c r="G152" s="299"/>
      <c r="H152" s="351" t="s">
        <v>734</v>
      </c>
      <c r="I152" s="351" t="s">
        <v>676</v>
      </c>
      <c r="J152" s="351" t="s">
        <v>725</v>
      </c>
      <c r="K152" s="347"/>
    </row>
    <row r="153" s="1" customFormat="1" ht="15" customHeight="1">
      <c r="B153" s="324"/>
      <c r="C153" s="351" t="s">
        <v>87</v>
      </c>
      <c r="D153" s="299"/>
      <c r="E153" s="299"/>
      <c r="F153" s="352" t="s">
        <v>674</v>
      </c>
      <c r="G153" s="299"/>
      <c r="H153" s="351" t="s">
        <v>735</v>
      </c>
      <c r="I153" s="351" t="s">
        <v>676</v>
      </c>
      <c r="J153" s="351" t="s">
        <v>725</v>
      </c>
      <c r="K153" s="347"/>
    </row>
    <row r="154" s="1" customFormat="1" ht="15" customHeight="1">
      <c r="B154" s="324"/>
      <c r="C154" s="351" t="s">
        <v>679</v>
      </c>
      <c r="D154" s="299"/>
      <c r="E154" s="299"/>
      <c r="F154" s="352" t="s">
        <v>680</v>
      </c>
      <c r="G154" s="299"/>
      <c r="H154" s="351" t="s">
        <v>714</v>
      </c>
      <c r="I154" s="351" t="s">
        <v>676</v>
      </c>
      <c r="J154" s="351">
        <v>50</v>
      </c>
      <c r="K154" s="347"/>
    </row>
    <row r="155" s="1" customFormat="1" ht="15" customHeight="1">
      <c r="B155" s="324"/>
      <c r="C155" s="351" t="s">
        <v>682</v>
      </c>
      <c r="D155" s="299"/>
      <c r="E155" s="299"/>
      <c r="F155" s="352" t="s">
        <v>674</v>
      </c>
      <c r="G155" s="299"/>
      <c r="H155" s="351" t="s">
        <v>714</v>
      </c>
      <c r="I155" s="351" t="s">
        <v>684</v>
      </c>
      <c r="J155" s="351"/>
      <c r="K155" s="347"/>
    </row>
    <row r="156" s="1" customFormat="1" ht="15" customHeight="1">
      <c r="B156" s="324"/>
      <c r="C156" s="351" t="s">
        <v>693</v>
      </c>
      <c r="D156" s="299"/>
      <c r="E156" s="299"/>
      <c r="F156" s="352" t="s">
        <v>680</v>
      </c>
      <c r="G156" s="299"/>
      <c r="H156" s="351" t="s">
        <v>714</v>
      </c>
      <c r="I156" s="351" t="s">
        <v>676</v>
      </c>
      <c r="J156" s="351">
        <v>50</v>
      </c>
      <c r="K156" s="347"/>
    </row>
    <row r="157" s="1" customFormat="1" ht="15" customHeight="1">
      <c r="B157" s="324"/>
      <c r="C157" s="351" t="s">
        <v>701</v>
      </c>
      <c r="D157" s="299"/>
      <c r="E157" s="299"/>
      <c r="F157" s="352" t="s">
        <v>680</v>
      </c>
      <c r="G157" s="299"/>
      <c r="H157" s="351" t="s">
        <v>714</v>
      </c>
      <c r="I157" s="351" t="s">
        <v>676</v>
      </c>
      <c r="J157" s="351">
        <v>50</v>
      </c>
      <c r="K157" s="347"/>
    </row>
    <row r="158" s="1" customFormat="1" ht="15" customHeight="1">
      <c r="B158" s="324"/>
      <c r="C158" s="351" t="s">
        <v>699</v>
      </c>
      <c r="D158" s="299"/>
      <c r="E158" s="299"/>
      <c r="F158" s="352" t="s">
        <v>680</v>
      </c>
      <c r="G158" s="299"/>
      <c r="H158" s="351" t="s">
        <v>714</v>
      </c>
      <c r="I158" s="351" t="s">
        <v>676</v>
      </c>
      <c r="J158" s="351">
        <v>50</v>
      </c>
      <c r="K158" s="347"/>
    </row>
    <row r="159" s="1" customFormat="1" ht="15" customHeight="1">
      <c r="B159" s="324"/>
      <c r="C159" s="351" t="s">
        <v>99</v>
      </c>
      <c r="D159" s="299"/>
      <c r="E159" s="299"/>
      <c r="F159" s="352" t="s">
        <v>674</v>
      </c>
      <c r="G159" s="299"/>
      <c r="H159" s="351" t="s">
        <v>736</v>
      </c>
      <c r="I159" s="351" t="s">
        <v>676</v>
      </c>
      <c r="J159" s="351" t="s">
        <v>737</v>
      </c>
      <c r="K159" s="347"/>
    </row>
    <row r="160" s="1" customFormat="1" ht="15" customHeight="1">
      <c r="B160" s="324"/>
      <c r="C160" s="351" t="s">
        <v>738</v>
      </c>
      <c r="D160" s="299"/>
      <c r="E160" s="299"/>
      <c r="F160" s="352" t="s">
        <v>674</v>
      </c>
      <c r="G160" s="299"/>
      <c r="H160" s="351" t="s">
        <v>739</v>
      </c>
      <c r="I160" s="351" t="s">
        <v>709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740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668</v>
      </c>
      <c r="D166" s="314"/>
      <c r="E166" s="314"/>
      <c r="F166" s="314" t="s">
        <v>669</v>
      </c>
      <c r="G166" s="356"/>
      <c r="H166" s="357" t="s">
        <v>53</v>
      </c>
      <c r="I166" s="357" t="s">
        <v>56</v>
      </c>
      <c r="J166" s="314" t="s">
        <v>670</v>
      </c>
      <c r="K166" s="291"/>
    </row>
    <row r="167" s="1" customFormat="1" ht="17.25" customHeight="1">
      <c r="B167" s="292"/>
      <c r="C167" s="316" t="s">
        <v>671</v>
      </c>
      <c r="D167" s="316"/>
      <c r="E167" s="316"/>
      <c r="F167" s="317" t="s">
        <v>672</v>
      </c>
      <c r="G167" s="358"/>
      <c r="H167" s="359"/>
      <c r="I167" s="359"/>
      <c r="J167" s="316" t="s">
        <v>673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677</v>
      </c>
      <c r="D169" s="299"/>
      <c r="E169" s="299"/>
      <c r="F169" s="322" t="s">
        <v>674</v>
      </c>
      <c r="G169" s="299"/>
      <c r="H169" s="299" t="s">
        <v>714</v>
      </c>
      <c r="I169" s="299" t="s">
        <v>676</v>
      </c>
      <c r="J169" s="299">
        <v>120</v>
      </c>
      <c r="K169" s="347"/>
    </row>
    <row r="170" s="1" customFormat="1" ht="15" customHeight="1">
      <c r="B170" s="324"/>
      <c r="C170" s="299" t="s">
        <v>723</v>
      </c>
      <c r="D170" s="299"/>
      <c r="E170" s="299"/>
      <c r="F170" s="322" t="s">
        <v>674</v>
      </c>
      <c r="G170" s="299"/>
      <c r="H170" s="299" t="s">
        <v>724</v>
      </c>
      <c r="I170" s="299" t="s">
        <v>676</v>
      </c>
      <c r="J170" s="299" t="s">
        <v>725</v>
      </c>
      <c r="K170" s="347"/>
    </row>
    <row r="171" s="1" customFormat="1" ht="15" customHeight="1">
      <c r="B171" s="324"/>
      <c r="C171" s="299" t="s">
        <v>87</v>
      </c>
      <c r="D171" s="299"/>
      <c r="E171" s="299"/>
      <c r="F171" s="322" t="s">
        <v>674</v>
      </c>
      <c r="G171" s="299"/>
      <c r="H171" s="299" t="s">
        <v>741</v>
      </c>
      <c r="I171" s="299" t="s">
        <v>676</v>
      </c>
      <c r="J171" s="299" t="s">
        <v>725</v>
      </c>
      <c r="K171" s="347"/>
    </row>
    <row r="172" s="1" customFormat="1" ht="15" customHeight="1">
      <c r="B172" s="324"/>
      <c r="C172" s="299" t="s">
        <v>679</v>
      </c>
      <c r="D172" s="299"/>
      <c r="E172" s="299"/>
      <c r="F172" s="322" t="s">
        <v>680</v>
      </c>
      <c r="G172" s="299"/>
      <c r="H172" s="299" t="s">
        <v>741</v>
      </c>
      <c r="I172" s="299" t="s">
        <v>676</v>
      </c>
      <c r="J172" s="299">
        <v>50</v>
      </c>
      <c r="K172" s="347"/>
    </row>
    <row r="173" s="1" customFormat="1" ht="15" customHeight="1">
      <c r="B173" s="324"/>
      <c r="C173" s="299" t="s">
        <v>682</v>
      </c>
      <c r="D173" s="299"/>
      <c r="E173" s="299"/>
      <c r="F173" s="322" t="s">
        <v>674</v>
      </c>
      <c r="G173" s="299"/>
      <c r="H173" s="299" t="s">
        <v>741</v>
      </c>
      <c r="I173" s="299" t="s">
        <v>684</v>
      </c>
      <c r="J173" s="299"/>
      <c r="K173" s="347"/>
    </row>
    <row r="174" s="1" customFormat="1" ht="15" customHeight="1">
      <c r="B174" s="324"/>
      <c r="C174" s="299" t="s">
        <v>693</v>
      </c>
      <c r="D174" s="299"/>
      <c r="E174" s="299"/>
      <c r="F174" s="322" t="s">
        <v>680</v>
      </c>
      <c r="G174" s="299"/>
      <c r="H174" s="299" t="s">
        <v>741</v>
      </c>
      <c r="I174" s="299" t="s">
        <v>676</v>
      </c>
      <c r="J174" s="299">
        <v>50</v>
      </c>
      <c r="K174" s="347"/>
    </row>
    <row r="175" s="1" customFormat="1" ht="15" customHeight="1">
      <c r="B175" s="324"/>
      <c r="C175" s="299" t="s">
        <v>701</v>
      </c>
      <c r="D175" s="299"/>
      <c r="E175" s="299"/>
      <c r="F175" s="322" t="s">
        <v>680</v>
      </c>
      <c r="G175" s="299"/>
      <c r="H175" s="299" t="s">
        <v>741</v>
      </c>
      <c r="I175" s="299" t="s">
        <v>676</v>
      </c>
      <c r="J175" s="299">
        <v>50</v>
      </c>
      <c r="K175" s="347"/>
    </row>
    <row r="176" s="1" customFormat="1" ht="15" customHeight="1">
      <c r="B176" s="324"/>
      <c r="C176" s="299" t="s">
        <v>699</v>
      </c>
      <c r="D176" s="299"/>
      <c r="E176" s="299"/>
      <c r="F176" s="322" t="s">
        <v>680</v>
      </c>
      <c r="G176" s="299"/>
      <c r="H176" s="299" t="s">
        <v>741</v>
      </c>
      <c r="I176" s="299" t="s">
        <v>676</v>
      </c>
      <c r="J176" s="299">
        <v>50</v>
      </c>
      <c r="K176" s="347"/>
    </row>
    <row r="177" s="1" customFormat="1" ht="15" customHeight="1">
      <c r="B177" s="324"/>
      <c r="C177" s="299" t="s">
        <v>116</v>
      </c>
      <c r="D177" s="299"/>
      <c r="E177" s="299"/>
      <c r="F177" s="322" t="s">
        <v>674</v>
      </c>
      <c r="G177" s="299"/>
      <c r="H177" s="299" t="s">
        <v>742</v>
      </c>
      <c r="I177" s="299" t="s">
        <v>743</v>
      </c>
      <c r="J177" s="299"/>
      <c r="K177" s="347"/>
    </row>
    <row r="178" s="1" customFormat="1" ht="15" customHeight="1">
      <c r="B178" s="324"/>
      <c r="C178" s="299" t="s">
        <v>56</v>
      </c>
      <c r="D178" s="299"/>
      <c r="E178" s="299"/>
      <c r="F178" s="322" t="s">
        <v>674</v>
      </c>
      <c r="G178" s="299"/>
      <c r="H178" s="299" t="s">
        <v>744</v>
      </c>
      <c r="I178" s="299" t="s">
        <v>745</v>
      </c>
      <c r="J178" s="299">
        <v>1</v>
      </c>
      <c r="K178" s="347"/>
    </row>
    <row r="179" s="1" customFormat="1" ht="15" customHeight="1">
      <c r="B179" s="324"/>
      <c r="C179" s="299" t="s">
        <v>52</v>
      </c>
      <c r="D179" s="299"/>
      <c r="E179" s="299"/>
      <c r="F179" s="322" t="s">
        <v>674</v>
      </c>
      <c r="G179" s="299"/>
      <c r="H179" s="299" t="s">
        <v>746</v>
      </c>
      <c r="I179" s="299" t="s">
        <v>676</v>
      </c>
      <c r="J179" s="299">
        <v>20</v>
      </c>
      <c r="K179" s="347"/>
    </row>
    <row r="180" s="1" customFormat="1" ht="15" customHeight="1">
      <c r="B180" s="324"/>
      <c r="C180" s="299" t="s">
        <v>53</v>
      </c>
      <c r="D180" s="299"/>
      <c r="E180" s="299"/>
      <c r="F180" s="322" t="s">
        <v>674</v>
      </c>
      <c r="G180" s="299"/>
      <c r="H180" s="299" t="s">
        <v>747</v>
      </c>
      <c r="I180" s="299" t="s">
        <v>676</v>
      </c>
      <c r="J180" s="299">
        <v>255</v>
      </c>
      <c r="K180" s="347"/>
    </row>
    <row r="181" s="1" customFormat="1" ht="15" customHeight="1">
      <c r="B181" s="324"/>
      <c r="C181" s="299" t="s">
        <v>117</v>
      </c>
      <c r="D181" s="299"/>
      <c r="E181" s="299"/>
      <c r="F181" s="322" t="s">
        <v>674</v>
      </c>
      <c r="G181" s="299"/>
      <c r="H181" s="299" t="s">
        <v>638</v>
      </c>
      <c r="I181" s="299" t="s">
        <v>676</v>
      </c>
      <c r="J181" s="299">
        <v>10</v>
      </c>
      <c r="K181" s="347"/>
    </row>
    <row r="182" s="1" customFormat="1" ht="15" customHeight="1">
      <c r="B182" s="324"/>
      <c r="C182" s="299" t="s">
        <v>118</v>
      </c>
      <c r="D182" s="299"/>
      <c r="E182" s="299"/>
      <c r="F182" s="322" t="s">
        <v>674</v>
      </c>
      <c r="G182" s="299"/>
      <c r="H182" s="299" t="s">
        <v>748</v>
      </c>
      <c r="I182" s="299" t="s">
        <v>709</v>
      </c>
      <c r="J182" s="299"/>
      <c r="K182" s="347"/>
    </row>
    <row r="183" s="1" customFormat="1" ht="15" customHeight="1">
      <c r="B183" s="324"/>
      <c r="C183" s="299" t="s">
        <v>749</v>
      </c>
      <c r="D183" s="299"/>
      <c r="E183" s="299"/>
      <c r="F183" s="322" t="s">
        <v>674</v>
      </c>
      <c r="G183" s="299"/>
      <c r="H183" s="299" t="s">
        <v>750</v>
      </c>
      <c r="I183" s="299" t="s">
        <v>709</v>
      </c>
      <c r="J183" s="299"/>
      <c r="K183" s="347"/>
    </row>
    <row r="184" s="1" customFormat="1" ht="15" customHeight="1">
      <c r="B184" s="324"/>
      <c r="C184" s="299" t="s">
        <v>738</v>
      </c>
      <c r="D184" s="299"/>
      <c r="E184" s="299"/>
      <c r="F184" s="322" t="s">
        <v>674</v>
      </c>
      <c r="G184" s="299"/>
      <c r="H184" s="299" t="s">
        <v>751</v>
      </c>
      <c r="I184" s="299" t="s">
        <v>709</v>
      </c>
      <c r="J184" s="299"/>
      <c r="K184" s="347"/>
    </row>
    <row r="185" s="1" customFormat="1" ht="15" customHeight="1">
      <c r="B185" s="324"/>
      <c r="C185" s="299" t="s">
        <v>120</v>
      </c>
      <c r="D185" s="299"/>
      <c r="E185" s="299"/>
      <c r="F185" s="322" t="s">
        <v>680</v>
      </c>
      <c r="G185" s="299"/>
      <c r="H185" s="299" t="s">
        <v>752</v>
      </c>
      <c r="I185" s="299" t="s">
        <v>676</v>
      </c>
      <c r="J185" s="299">
        <v>50</v>
      </c>
      <c r="K185" s="347"/>
    </row>
    <row r="186" s="1" customFormat="1" ht="15" customHeight="1">
      <c r="B186" s="324"/>
      <c r="C186" s="299" t="s">
        <v>753</v>
      </c>
      <c r="D186" s="299"/>
      <c r="E186" s="299"/>
      <c r="F186" s="322" t="s">
        <v>680</v>
      </c>
      <c r="G186" s="299"/>
      <c r="H186" s="299" t="s">
        <v>754</v>
      </c>
      <c r="I186" s="299" t="s">
        <v>755</v>
      </c>
      <c r="J186" s="299"/>
      <c r="K186" s="347"/>
    </row>
    <row r="187" s="1" customFormat="1" ht="15" customHeight="1">
      <c r="B187" s="324"/>
      <c r="C187" s="299" t="s">
        <v>756</v>
      </c>
      <c r="D187" s="299"/>
      <c r="E187" s="299"/>
      <c r="F187" s="322" t="s">
        <v>680</v>
      </c>
      <c r="G187" s="299"/>
      <c r="H187" s="299" t="s">
        <v>757</v>
      </c>
      <c r="I187" s="299" t="s">
        <v>755</v>
      </c>
      <c r="J187" s="299"/>
      <c r="K187" s="347"/>
    </row>
    <row r="188" s="1" customFormat="1" ht="15" customHeight="1">
      <c r="B188" s="324"/>
      <c r="C188" s="299" t="s">
        <v>758</v>
      </c>
      <c r="D188" s="299"/>
      <c r="E188" s="299"/>
      <c r="F188" s="322" t="s">
        <v>680</v>
      </c>
      <c r="G188" s="299"/>
      <c r="H188" s="299" t="s">
        <v>759</v>
      </c>
      <c r="I188" s="299" t="s">
        <v>755</v>
      </c>
      <c r="J188" s="299"/>
      <c r="K188" s="347"/>
    </row>
    <row r="189" s="1" customFormat="1" ht="15" customHeight="1">
      <c r="B189" s="324"/>
      <c r="C189" s="360" t="s">
        <v>760</v>
      </c>
      <c r="D189" s="299"/>
      <c r="E189" s="299"/>
      <c r="F189" s="322" t="s">
        <v>680</v>
      </c>
      <c r="G189" s="299"/>
      <c r="H189" s="299" t="s">
        <v>761</v>
      </c>
      <c r="I189" s="299" t="s">
        <v>762</v>
      </c>
      <c r="J189" s="361" t="s">
        <v>763</v>
      </c>
      <c r="K189" s="347"/>
    </row>
    <row r="190" s="1" customFormat="1" ht="15" customHeight="1">
      <c r="B190" s="324"/>
      <c r="C190" s="360" t="s">
        <v>41</v>
      </c>
      <c r="D190" s="299"/>
      <c r="E190" s="299"/>
      <c r="F190" s="322" t="s">
        <v>674</v>
      </c>
      <c r="G190" s="299"/>
      <c r="H190" s="296" t="s">
        <v>764</v>
      </c>
      <c r="I190" s="299" t="s">
        <v>765</v>
      </c>
      <c r="J190" s="299"/>
      <c r="K190" s="347"/>
    </row>
    <row r="191" s="1" customFormat="1" ht="15" customHeight="1">
      <c r="B191" s="324"/>
      <c r="C191" s="360" t="s">
        <v>766</v>
      </c>
      <c r="D191" s="299"/>
      <c r="E191" s="299"/>
      <c r="F191" s="322" t="s">
        <v>674</v>
      </c>
      <c r="G191" s="299"/>
      <c r="H191" s="299" t="s">
        <v>767</v>
      </c>
      <c r="I191" s="299" t="s">
        <v>709</v>
      </c>
      <c r="J191" s="299"/>
      <c r="K191" s="347"/>
    </row>
    <row r="192" s="1" customFormat="1" ht="15" customHeight="1">
      <c r="B192" s="324"/>
      <c r="C192" s="360" t="s">
        <v>768</v>
      </c>
      <c r="D192" s="299"/>
      <c r="E192" s="299"/>
      <c r="F192" s="322" t="s">
        <v>674</v>
      </c>
      <c r="G192" s="299"/>
      <c r="H192" s="299" t="s">
        <v>769</v>
      </c>
      <c r="I192" s="299" t="s">
        <v>709</v>
      </c>
      <c r="J192" s="299"/>
      <c r="K192" s="347"/>
    </row>
    <row r="193" s="1" customFormat="1" ht="15" customHeight="1">
      <c r="B193" s="324"/>
      <c r="C193" s="360" t="s">
        <v>770</v>
      </c>
      <c r="D193" s="299"/>
      <c r="E193" s="299"/>
      <c r="F193" s="322" t="s">
        <v>680</v>
      </c>
      <c r="G193" s="299"/>
      <c r="H193" s="299" t="s">
        <v>771</v>
      </c>
      <c r="I193" s="299" t="s">
        <v>709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772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773</v>
      </c>
      <c r="D200" s="363"/>
      <c r="E200" s="363"/>
      <c r="F200" s="363" t="s">
        <v>774</v>
      </c>
      <c r="G200" s="364"/>
      <c r="H200" s="363" t="s">
        <v>775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765</v>
      </c>
      <c r="D202" s="299"/>
      <c r="E202" s="299"/>
      <c r="F202" s="322" t="s">
        <v>42</v>
      </c>
      <c r="G202" s="299"/>
      <c r="H202" s="299" t="s">
        <v>776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43</v>
      </c>
      <c r="G203" s="299"/>
      <c r="H203" s="299" t="s">
        <v>777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46</v>
      </c>
      <c r="G204" s="299"/>
      <c r="H204" s="299" t="s">
        <v>778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44</v>
      </c>
      <c r="G205" s="299"/>
      <c r="H205" s="299" t="s">
        <v>779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45</v>
      </c>
      <c r="G206" s="299"/>
      <c r="H206" s="299" t="s">
        <v>780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721</v>
      </c>
      <c r="D208" s="299"/>
      <c r="E208" s="299"/>
      <c r="F208" s="322" t="s">
        <v>78</v>
      </c>
      <c r="G208" s="299"/>
      <c r="H208" s="299" t="s">
        <v>781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619</v>
      </c>
      <c r="G209" s="299"/>
      <c r="H209" s="299" t="s">
        <v>620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617</v>
      </c>
      <c r="G210" s="299"/>
      <c r="H210" s="299" t="s">
        <v>782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621</v>
      </c>
      <c r="G211" s="360"/>
      <c r="H211" s="351" t="s">
        <v>622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567</v>
      </c>
      <c r="G212" s="360"/>
      <c r="H212" s="351" t="s">
        <v>783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745</v>
      </c>
      <c r="D214" s="299"/>
      <c r="E214" s="299"/>
      <c r="F214" s="322">
        <v>1</v>
      </c>
      <c r="G214" s="360"/>
      <c r="H214" s="351" t="s">
        <v>784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785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786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787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POČÍTAČ\Uzivatel</dc:creator>
  <cp:lastModifiedBy>POČÍTAČ\Uzivatel</cp:lastModifiedBy>
  <dcterms:created xsi:type="dcterms:W3CDTF">2023-07-28T14:25:58Z</dcterms:created>
  <dcterms:modified xsi:type="dcterms:W3CDTF">2023-07-28T14:26:04Z</dcterms:modified>
</cp:coreProperties>
</file>